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6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40" i="21" s="1"/>
  <c r="D33" i="21"/>
  <c r="D31" i="21"/>
  <c r="D30" i="21"/>
  <c r="D29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6" i="17"/>
  <c r="D33" i="17" s="1"/>
  <c r="D35" i="17"/>
  <c r="D34" i="17"/>
  <c r="D25" i="17"/>
  <c r="D18" i="17"/>
  <c r="D13" i="17"/>
  <c r="D7" i="17"/>
  <c r="D39" i="16"/>
  <c r="D30" i="16"/>
  <c r="D29" i="16"/>
  <c r="D28" i="16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1" i="10"/>
  <c r="D38" i="10" s="1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3" i="7"/>
  <c r="D26" i="7"/>
  <c r="D24" i="7"/>
  <c r="D36" i="7" s="1"/>
  <c r="D35" i="7" s="1"/>
  <c r="D19" i="7"/>
  <c r="D13" i="7"/>
  <c r="D7" i="7"/>
  <c r="D40" i="6"/>
  <c r="D31" i="6"/>
  <c r="D26" i="6"/>
  <c r="D29" i="6" s="1"/>
  <c r="D19" i="6"/>
  <c r="D13" i="6"/>
  <c r="D7" i="6"/>
  <c r="D36" i="5"/>
  <c r="D34" i="5"/>
  <c r="D24" i="5"/>
  <c r="D37" i="5" s="1"/>
  <c r="D35" i="5" s="1"/>
  <c r="D18" i="5"/>
  <c r="D16" i="5"/>
  <c r="D13" i="5"/>
  <c r="D7" i="5"/>
  <c r="D40" i="4"/>
  <c r="D31" i="4"/>
  <c r="D30" i="4"/>
  <c r="D29" i="4"/>
  <c r="D28" i="4"/>
  <c r="D19" i="4"/>
  <c r="D13" i="4"/>
  <c r="D7" i="4"/>
  <c r="D39" i="3"/>
  <c r="D29" i="3"/>
  <c r="D27" i="3"/>
  <c r="D25" i="3"/>
  <c r="D30" i="3" s="1"/>
  <c r="D28" i="3" s="1"/>
  <c r="D19" i="3"/>
  <c r="D13" i="3"/>
  <c r="D7" i="3"/>
  <c r="D35" i="2"/>
  <c r="D34" i="2"/>
  <c r="D33" i="2"/>
  <c r="D32" i="2"/>
  <c r="D25" i="2"/>
  <c r="D18" i="2"/>
  <c r="D13" i="2"/>
  <c r="D7" i="2"/>
  <c r="D35" i="1"/>
  <c r="D34" i="1"/>
  <c r="D33" i="1"/>
  <c r="D32" i="1"/>
  <c r="D25" i="1"/>
  <c r="D18" i="1"/>
  <c r="D13" i="1"/>
  <c r="D7" i="1"/>
  <c r="D30" i="9" l="1"/>
  <c r="D28" i="9" s="1"/>
  <c r="D27" i="5"/>
  <c r="D32" i="6"/>
  <c r="D30" i="6" s="1"/>
</calcChain>
</file>

<file path=xl/sharedStrings.xml><?xml version="1.0" encoding="utf-8"?>
<sst xmlns="http://schemas.openxmlformats.org/spreadsheetml/2006/main" count="1436" uniqueCount="123">
  <si>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</si>
  <si>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</si>
  <si>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</si>
  <si>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</si>
  <si>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</si>
  <si>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</si>
  <si>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</si>
  <si>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</si>
  <si>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</si>
  <si>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</si>
  <si>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</si>
  <si>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</si>
  <si>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</si>
  <si>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</si>
  <si>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</si>
  <si>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</si>
  <si>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</si>
  <si>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</si>
  <si>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</si>
  <si>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</si>
  <si>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</si>
  <si>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</si>
  <si>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</si>
  <si>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</si>
  <si>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</si>
  <si>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</si>
  <si>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</si>
  <si>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</si>
  <si>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</si>
  <si>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</si>
  <si>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</si>
  <si>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</si>
  <si>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</si>
  <si>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</si>
  <si>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</si>
  <si>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</si>
  <si>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</si>
  <si>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</si>
  <si>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</si>
  <si>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</si>
  <si>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</si>
  <si>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</si>
  <si>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</si>
  <si>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</si>
  <si>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</si>
  <si>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</si>
  <si>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</si>
  <si>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</si>
  <si>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</si>
  <si>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</si>
  <si>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</si>
  <si>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</si>
  <si>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</si>
  <si>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</si>
  <si>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</si>
  <si>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</si>
  <si>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</si>
  <si>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</si>
  <si>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</si>
  <si>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</si>
  <si>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</si>
  <si>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</si>
  <si>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</si>
  <si>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</si>
  <si>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</si>
  <si>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</si>
  <si>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</si>
  <si>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</si>
  <si>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</si>
  <si>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</si>
  <si>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</si>
  <si>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</si>
  <si>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</si>
  <si>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</si>
  <si>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</si>
  <si>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</si>
  <si>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</si>
  <si>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</si>
  <si>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</si>
  <si>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</si>
  <si>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</si>
  <si>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Утверждаю _______________ Н.А. Копаев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</si>
  <si>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01.01.2014г. по 31.12.2014г.</t>
  </si>
  <si>
    <t>Остаток денежных средств на 01.01.2014 г.</t>
  </si>
  <si>
    <t>Юридические  лица (аренда ООО «УК Центр-НТ»)</t>
  </si>
  <si>
    <t>2.4</t>
  </si>
  <si>
    <t>Доходы от аренды (вытяжная труба ООО «С-проект»)</t>
  </si>
  <si>
    <t>руб.</t>
  </si>
  <si>
    <t>Работы по тек.ремонту</t>
  </si>
  <si>
    <t>Работы по капитальному ремонту</t>
  </si>
  <si>
    <t>Остаток денежных средств на 31.12.2014 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</si>
  <si>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</si>
  <si>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</si>
  <si>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</si>
  <si>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</si>
  <si>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</si>
  <si>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</si>
  <si>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</si>
  <si>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</si>
  <si>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</si>
  <si>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</si>
  <si>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</si>
  <si>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</si>
  <si>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</si>
  <si>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</si>
  <si>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31.10.2013г.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</si>
  <si>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</si>
  <si>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</si>
  <si>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</si>
  <si>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</si>
  <si>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</si>
  <si>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</si>
  <si>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</si>
  <si>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</si>
  <si>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</si>
  <si>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</si>
  <si>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</si>
  <si>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</si>
  <si>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</si>
  <si>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</si>
  <si>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</si>
  <si>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</si>
  <si>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1. Начислено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</si>
</sst>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B49" sqref="B49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5" t="s">
        <v>0</v>
      </c>
      <c r="C1" s="5"/>
      <c r="D1" s="5"/>
    </row>
    <row r="4" spans="1:4" ht="63.75" customHeight="1" x14ac:dyDescent="0.25">
      <c r="A4" s="4" t="s">
        <v>1</v>
      </c>
      <c r="B4" s="4"/>
      <c r="C4" s="4"/>
      <c r="D4" s="4"/>
    </row>
    <row r="5" spans="1:4" x14ac:dyDescent="0.25">
      <c r="A5" s="6"/>
      <c r="B5" s="6"/>
      <c r="C5" s="6"/>
      <c r="D5" s="6"/>
    </row>
    <row r="6" spans="1:4" x14ac:dyDescent="0.25">
      <c r="A6" s="7" t="s">
        <v>2</v>
      </c>
      <c r="B6" s="7" t="s">
        <v>3</v>
      </c>
      <c r="C6" s="7" t="s">
        <v>4</v>
      </c>
      <c r="D6" s="7" t="s">
        <v>5</v>
      </c>
    </row>
    <row r="7" spans="1:4" x14ac:dyDescent="0.25">
      <c r="A7" s="6"/>
      <c r="B7" s="8" t="s">
        <v>6</v>
      </c>
      <c r="C7" s="6" t="s">
        <v>7</v>
      </c>
      <c r="D7" s="6">
        <f>D8+D9</f>
        <v>-138870.80000000002</v>
      </c>
    </row>
    <row r="8" spans="1:4" x14ac:dyDescent="0.25">
      <c r="A8" s="6"/>
      <c r="B8" s="8" t="s">
        <v>8</v>
      </c>
      <c r="C8" s="6" t="s">
        <v>7</v>
      </c>
      <c r="D8" s="6">
        <v>-137772.13</v>
      </c>
    </row>
    <row r="9" spans="1:4" x14ac:dyDescent="0.25">
      <c r="A9" s="6"/>
      <c r="B9" s="8" t="s">
        <v>9</v>
      </c>
      <c r="C9" s="6" t="s">
        <v>7</v>
      </c>
      <c r="D9" s="6">
        <v>-1098.67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6">
        <v>202010.46</v>
      </c>
    </row>
    <row r="12" spans="1:4" x14ac:dyDescent="0.25">
      <c r="A12" s="9" t="s">
        <v>13</v>
      </c>
      <c r="B12" s="11" t="s">
        <v>14</v>
      </c>
      <c r="C12" s="6" t="s">
        <v>7</v>
      </c>
      <c r="D12" s="6">
        <v>80451.199999999997</v>
      </c>
    </row>
    <row r="13" spans="1:4" x14ac:dyDescent="0.25">
      <c r="A13" s="12"/>
      <c r="B13" s="13" t="s">
        <v>15</v>
      </c>
      <c r="C13" s="6" t="s">
        <v>7</v>
      </c>
      <c r="D13" s="6">
        <f>D10+D11+D12</f>
        <v>282461.65999999997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6">
        <v>171215.93</v>
      </c>
    </row>
    <row r="16" spans="1:4" x14ac:dyDescent="0.25">
      <c r="A16" s="9" t="s">
        <v>18</v>
      </c>
      <c r="B16" s="11" t="s">
        <v>14</v>
      </c>
      <c r="C16" s="6" t="s">
        <v>7</v>
      </c>
      <c r="D16" s="6">
        <v>68448.800000000003</v>
      </c>
    </row>
    <row r="17" spans="1:12" x14ac:dyDescent="0.25">
      <c r="A17" s="9" t="s">
        <v>19</v>
      </c>
      <c r="B17" s="6" t="s">
        <v>20</v>
      </c>
      <c r="C17" s="6" t="s">
        <v>7</v>
      </c>
      <c r="D17" s="6"/>
    </row>
    <row r="18" spans="1:12" x14ac:dyDescent="0.25">
      <c r="A18" s="12"/>
      <c r="B18" s="13" t="s">
        <v>15</v>
      </c>
      <c r="C18" s="6" t="s">
        <v>7</v>
      </c>
      <c r="D18" s="6">
        <f>D15+D16+D17</f>
        <v>239664.72999999998</v>
      </c>
    </row>
    <row r="19" spans="1:12" x14ac:dyDescent="0.25">
      <c r="A19" s="3" t="s">
        <v>21</v>
      </c>
      <c r="B19" s="3"/>
      <c r="C19" s="3"/>
      <c r="D19" s="3"/>
    </row>
    <row r="20" spans="1:12" x14ac:dyDescent="0.25">
      <c r="A20" s="9" t="s">
        <v>22</v>
      </c>
      <c r="B20" s="6" t="s">
        <v>23</v>
      </c>
      <c r="C20" s="6" t="s">
        <v>7</v>
      </c>
      <c r="D20" s="6">
        <v>131306.79999999999</v>
      </c>
    </row>
    <row r="21" spans="1:12" x14ac:dyDescent="0.25">
      <c r="A21" s="9" t="s">
        <v>24</v>
      </c>
      <c r="B21" s="6" t="s">
        <v>25</v>
      </c>
      <c r="C21" s="6" t="s">
        <v>7</v>
      </c>
      <c r="D21" s="6">
        <v>10380.799999999999</v>
      </c>
    </row>
    <row r="22" spans="1:12" x14ac:dyDescent="0.25">
      <c r="A22" s="9" t="s">
        <v>26</v>
      </c>
      <c r="B22" s="6" t="s">
        <v>27</v>
      </c>
      <c r="C22" s="6" t="s">
        <v>7</v>
      </c>
      <c r="D22" s="6">
        <v>4622.83</v>
      </c>
    </row>
    <row r="23" spans="1:12" x14ac:dyDescent="0.25">
      <c r="A23" s="9" t="s">
        <v>28</v>
      </c>
      <c r="B23" s="6" t="s">
        <v>29</v>
      </c>
      <c r="C23" s="6" t="s">
        <v>7</v>
      </c>
      <c r="D23" s="6"/>
      <c r="L23" s="14"/>
    </row>
    <row r="24" spans="1:12" x14ac:dyDescent="0.25">
      <c r="A24" s="9" t="s">
        <v>30</v>
      </c>
      <c r="B24" s="6" t="s">
        <v>31</v>
      </c>
      <c r="C24" s="6" t="s">
        <v>7</v>
      </c>
      <c r="D24" s="6"/>
    </row>
    <row r="25" spans="1:12" x14ac:dyDescent="0.25">
      <c r="A25" s="12"/>
      <c r="B25" s="15" t="s">
        <v>15</v>
      </c>
      <c r="C25" s="6" t="s">
        <v>7</v>
      </c>
      <c r="D25" s="6">
        <f>D20+D21+D22+D23+D24</f>
        <v>146310.42999999996</v>
      </c>
    </row>
    <row r="26" spans="1:12" x14ac:dyDescent="0.25">
      <c r="A26" s="3" t="s">
        <v>32</v>
      </c>
      <c r="B26" s="3"/>
      <c r="C26" s="3"/>
      <c r="D26" s="3"/>
    </row>
    <row r="27" spans="1:12" x14ac:dyDescent="0.25">
      <c r="A27" s="9" t="s">
        <v>33</v>
      </c>
      <c r="B27" s="6" t="s">
        <v>12</v>
      </c>
      <c r="C27" s="6" t="s">
        <v>7</v>
      </c>
      <c r="D27" s="6">
        <v>58205.760000000002</v>
      </c>
    </row>
    <row r="28" spans="1:12" x14ac:dyDescent="0.25">
      <c r="A28" s="9" t="s">
        <v>34</v>
      </c>
      <c r="B28" s="6" t="s">
        <v>14</v>
      </c>
      <c r="C28" s="6" t="s">
        <v>7</v>
      </c>
      <c r="D28" s="6">
        <v>23612.38</v>
      </c>
    </row>
    <row r="29" spans="1:12" x14ac:dyDescent="0.25">
      <c r="A29" s="9" t="s">
        <v>35</v>
      </c>
      <c r="B29" s="6" t="s">
        <v>36</v>
      </c>
      <c r="C29" s="6" t="s">
        <v>7</v>
      </c>
      <c r="D29" s="6">
        <v>9217</v>
      </c>
    </row>
    <row r="30" spans="1:12" x14ac:dyDescent="0.25">
      <c r="A30" s="9" t="s">
        <v>37</v>
      </c>
      <c r="B30" s="6" t="s">
        <v>38</v>
      </c>
      <c r="C30" s="6" t="s">
        <v>7</v>
      </c>
      <c r="D30" s="6">
        <v>226201.73</v>
      </c>
    </row>
    <row r="31" spans="1:12" x14ac:dyDescent="0.25">
      <c r="A31" s="9" t="s">
        <v>39</v>
      </c>
      <c r="B31" s="6" t="s">
        <v>40</v>
      </c>
      <c r="C31" s="6" t="s">
        <v>7</v>
      </c>
      <c r="D31" s="6">
        <v>45727.55</v>
      </c>
    </row>
    <row r="32" spans="1:12" x14ac:dyDescent="0.25">
      <c r="A32" s="12"/>
      <c r="B32" s="15" t="s">
        <v>41</v>
      </c>
      <c r="C32" s="6" t="s">
        <v>7</v>
      </c>
      <c r="D32" s="6">
        <f>D27+D28+D29+D30+D31</f>
        <v>362964.42</v>
      </c>
    </row>
    <row r="33" spans="1:4" x14ac:dyDescent="0.25">
      <c r="A33" s="12"/>
      <c r="B33" s="8" t="s">
        <v>42</v>
      </c>
      <c r="C33" s="6" t="s">
        <v>7</v>
      </c>
      <c r="D33" s="6">
        <f>D34+D35</f>
        <v>-45516.5</v>
      </c>
    </row>
    <row r="34" spans="1:4" x14ac:dyDescent="0.25">
      <c r="A34" s="12"/>
      <c r="B34" s="8" t="s">
        <v>8</v>
      </c>
      <c r="C34" s="6" t="s">
        <v>7</v>
      </c>
      <c r="D34" s="6">
        <f>D8+D15-D20-D21-D22-D23</f>
        <v>-112866.63</v>
      </c>
    </row>
    <row r="35" spans="1:4" x14ac:dyDescent="0.25">
      <c r="A35" s="12"/>
      <c r="B35" s="8" t="s">
        <v>9</v>
      </c>
      <c r="C35" s="6" t="s">
        <v>7</v>
      </c>
      <c r="D35" s="6">
        <f>D9+D16-D24</f>
        <v>67350.13</v>
      </c>
    </row>
    <row r="36" spans="1:4" x14ac:dyDescent="0.25">
      <c r="A36" s="16"/>
    </row>
    <row r="37" spans="1:4" ht="16.5" customHeight="1" x14ac:dyDescent="0.25">
      <c r="A37" s="2" t="s">
        <v>43</v>
      </c>
      <c r="B37" s="2"/>
      <c r="C37" s="2"/>
      <c r="D37" s="2"/>
    </row>
    <row r="38" spans="1:4" x14ac:dyDescent="0.25">
      <c r="A38" s="17" t="s">
        <v>44</v>
      </c>
      <c r="B38" s="18"/>
      <c r="C38" s="18"/>
      <c r="D38" s="18"/>
    </row>
    <row r="39" spans="1:4" x14ac:dyDescent="0.25">
      <c r="A39" s="17" t="s">
        <v>45</v>
      </c>
      <c r="B39" s="18"/>
      <c r="C39" s="18"/>
      <c r="D39" s="18"/>
    </row>
    <row r="40" spans="1:4" x14ac:dyDescent="0.25">
      <c r="A40" s="17" t="s">
        <v>46</v>
      </c>
      <c r="B40" s="18"/>
      <c r="C40" s="18"/>
      <c r="D40" s="18"/>
    </row>
    <row r="41" spans="1:4" x14ac:dyDescent="0.25">
      <c r="A41" s="17" t="s">
        <v>47</v>
      </c>
      <c r="B41" s="18"/>
      <c r="C41" s="18"/>
      <c r="D41" s="18"/>
    </row>
    <row r="42" spans="1:4" x14ac:dyDescent="0.25">
      <c r="A42" s="17" t="s">
        <v>48</v>
      </c>
      <c r="B42" s="18"/>
      <c r="C42" s="18"/>
      <c r="D42" s="18"/>
    </row>
    <row r="43" spans="1:4" x14ac:dyDescent="0.25">
      <c r="A43" s="17"/>
      <c r="B43" s="18"/>
      <c r="C43" s="18"/>
      <c r="D43" s="18"/>
    </row>
    <row r="44" spans="1:4" x14ac:dyDescent="0.25">
      <c r="A44" s="17"/>
      <c r="B44" s="14" t="s">
        <v>49</v>
      </c>
    </row>
    <row r="45" spans="1:4" x14ac:dyDescent="0.25">
      <c r="A45" s="17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1025" width="8.7109375"/>
  </cols>
  <sheetData>
    <row r="1" spans="1:4" x14ac:dyDescent="0.25">
      <c r="B1" s="5" t="s">
        <v>52</v>
      </c>
      <c r="C1" s="5"/>
      <c r="D1" s="5"/>
    </row>
    <row r="4" spans="1:4" ht="63" customHeight="1" x14ac:dyDescent="0.25">
      <c r="A4" s="4" t="s">
        <v>98</v>
      </c>
      <c r="B4" s="4"/>
      <c r="C4" s="4"/>
      <c r="D4" s="4"/>
    </row>
    <row r="5" spans="1:4" x14ac:dyDescent="0.25">
      <c r="A5" s="6"/>
      <c r="B5" s="6"/>
      <c r="C5" s="6"/>
      <c r="D5" s="20"/>
    </row>
    <row r="6" spans="1:4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x14ac:dyDescent="0.25">
      <c r="A7" s="22"/>
      <c r="B7" s="23" t="s">
        <v>6</v>
      </c>
      <c r="C7" s="22" t="s">
        <v>7</v>
      </c>
      <c r="D7" s="24">
        <f>D8+D9</f>
        <v>170568.74</v>
      </c>
    </row>
    <row r="8" spans="1:4" x14ac:dyDescent="0.25">
      <c r="A8" s="22"/>
      <c r="B8" s="23" t="s">
        <v>8</v>
      </c>
      <c r="C8" s="22" t="s">
        <v>7</v>
      </c>
      <c r="D8" s="25">
        <v>24868.05</v>
      </c>
    </row>
    <row r="9" spans="1:4" x14ac:dyDescent="0.25">
      <c r="A9" s="22"/>
      <c r="B9" s="23" t="s">
        <v>9</v>
      </c>
      <c r="C9" s="22" t="s">
        <v>7</v>
      </c>
      <c r="D9" s="25">
        <v>145700.69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136314.48000000001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53761.440000000002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190075.92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101674.32</v>
      </c>
    </row>
    <row r="16" spans="1:4" ht="30" x14ac:dyDescent="0.25">
      <c r="A16" s="9" t="s">
        <v>54</v>
      </c>
      <c r="B16" s="27" t="s">
        <v>55</v>
      </c>
      <c r="C16" s="6" t="s">
        <v>7</v>
      </c>
      <c r="D16" s="20">
        <v>16664.07</v>
      </c>
    </row>
    <row r="17" spans="1:4" x14ac:dyDescent="0.25">
      <c r="A17" s="9" t="s">
        <v>18</v>
      </c>
      <c r="B17" s="11" t="s">
        <v>14</v>
      </c>
      <c r="C17" s="6" t="s">
        <v>7</v>
      </c>
      <c r="D17" s="20">
        <v>42655.09</v>
      </c>
    </row>
    <row r="18" spans="1:4" ht="30" x14ac:dyDescent="0.25">
      <c r="A18" s="9" t="s">
        <v>56</v>
      </c>
      <c r="B18" s="28" t="s">
        <v>68</v>
      </c>
      <c r="C18" s="6" t="s">
        <v>7</v>
      </c>
      <c r="D18" s="20">
        <v>6846.66</v>
      </c>
    </row>
    <row r="19" spans="1:4" x14ac:dyDescent="0.25">
      <c r="A19" s="12"/>
      <c r="B19" s="13" t="s">
        <v>15</v>
      </c>
      <c r="C19" s="6" t="s">
        <v>7</v>
      </c>
      <c r="D19" s="26">
        <f>D15+D16+D17+D18</f>
        <v>167840.14</v>
      </c>
    </row>
    <row r="20" spans="1:4" x14ac:dyDescent="0.25">
      <c r="A20" s="3" t="s">
        <v>21</v>
      </c>
      <c r="B20" s="3"/>
      <c r="C20" s="3"/>
      <c r="D20" s="3"/>
    </row>
    <row r="21" spans="1:4" x14ac:dyDescent="0.25">
      <c r="A21" s="9" t="s">
        <v>22</v>
      </c>
      <c r="B21" s="6" t="s">
        <v>23</v>
      </c>
      <c r="C21" s="6" t="s">
        <v>7</v>
      </c>
      <c r="D21" s="20">
        <v>76919.95</v>
      </c>
    </row>
    <row r="22" spans="1:4" x14ac:dyDescent="0.25">
      <c r="A22" s="9" t="s">
        <v>24</v>
      </c>
      <c r="B22" s="6" t="s">
        <v>25</v>
      </c>
      <c r="C22" s="6" t="s">
        <v>7</v>
      </c>
      <c r="D22" s="20">
        <v>6933.6</v>
      </c>
    </row>
    <row r="23" spans="1:4" x14ac:dyDescent="0.25">
      <c r="A23" s="9" t="s">
        <v>26</v>
      </c>
      <c r="B23" s="6" t="s">
        <v>27</v>
      </c>
      <c r="C23" s="6" t="s">
        <v>7</v>
      </c>
      <c r="D23" s="20">
        <v>2745.21</v>
      </c>
    </row>
    <row r="24" spans="1:4" x14ac:dyDescent="0.25">
      <c r="A24" s="9" t="s">
        <v>28</v>
      </c>
      <c r="B24" s="6" t="s">
        <v>29</v>
      </c>
      <c r="C24" s="6" t="s">
        <v>7</v>
      </c>
      <c r="D24" s="20"/>
    </row>
    <row r="25" spans="1:4" x14ac:dyDescent="0.25">
      <c r="A25" s="9" t="s">
        <v>30</v>
      </c>
      <c r="B25" s="6" t="s">
        <v>31</v>
      </c>
      <c r="C25" s="6" t="s">
        <v>7</v>
      </c>
      <c r="D25" s="20"/>
    </row>
    <row r="26" spans="1:4" x14ac:dyDescent="0.25">
      <c r="A26" s="12"/>
      <c r="B26" s="15" t="s">
        <v>15</v>
      </c>
      <c r="C26" s="6" t="s">
        <v>7</v>
      </c>
      <c r="D26" s="26">
        <f>D21+D22+D23+D24+D25</f>
        <v>86598.760000000009</v>
      </c>
    </row>
    <row r="27" spans="1:4" x14ac:dyDescent="0.25">
      <c r="A27" s="29"/>
      <c r="B27" s="30" t="s">
        <v>60</v>
      </c>
      <c r="C27" s="31" t="s">
        <v>7</v>
      </c>
      <c r="D27" s="32">
        <f>D28+D29</f>
        <v>226942.07</v>
      </c>
    </row>
    <row r="28" spans="1:4" x14ac:dyDescent="0.25">
      <c r="A28" s="29"/>
      <c r="B28" s="30" t="s">
        <v>8</v>
      </c>
      <c r="C28" s="31" t="s">
        <v>7</v>
      </c>
      <c r="D28" s="33">
        <f>D15+D16-D21-D22-D23-D24</f>
        <v>31739.630000000019</v>
      </c>
    </row>
    <row r="29" spans="1:4" x14ac:dyDescent="0.25">
      <c r="A29" s="29"/>
      <c r="B29" s="30" t="s">
        <v>9</v>
      </c>
      <c r="C29" s="31" t="s">
        <v>7</v>
      </c>
      <c r="D29" s="33">
        <f>D9+D17+D18-D25</f>
        <v>195202.44</v>
      </c>
    </row>
    <row r="30" spans="1:4" x14ac:dyDescent="0.25">
      <c r="A30" s="3" t="s">
        <v>32</v>
      </c>
      <c r="B30" s="3"/>
      <c r="C30" s="3"/>
      <c r="D30" s="3"/>
    </row>
    <row r="31" spans="1:4" x14ac:dyDescent="0.25">
      <c r="A31" s="9" t="s">
        <v>33</v>
      </c>
      <c r="B31" s="6" t="s">
        <v>12</v>
      </c>
      <c r="C31" s="6" t="s">
        <v>7</v>
      </c>
      <c r="D31" s="20">
        <f>45718.84+34640.16</f>
        <v>80359</v>
      </c>
    </row>
    <row r="32" spans="1:4" x14ac:dyDescent="0.25">
      <c r="A32" s="9" t="s">
        <v>34</v>
      </c>
      <c r="B32" s="6" t="s">
        <v>14</v>
      </c>
      <c r="C32" s="6" t="s">
        <v>7</v>
      </c>
      <c r="D32" s="20">
        <f>20072.52+11106.35</f>
        <v>31178.870000000003</v>
      </c>
    </row>
    <row r="33" spans="1:4" x14ac:dyDescent="0.25">
      <c r="A33" s="9" t="s">
        <v>35</v>
      </c>
      <c r="B33" s="6" t="s">
        <v>36</v>
      </c>
      <c r="C33" s="6" t="s">
        <v>7</v>
      </c>
      <c r="D33" s="20">
        <f>6870.88+4500</f>
        <v>11370.880000000001</v>
      </c>
    </row>
    <row r="34" spans="1:4" x14ac:dyDescent="0.25">
      <c r="A34" s="9" t="s">
        <v>37</v>
      </c>
      <c r="B34" s="6" t="s">
        <v>38</v>
      </c>
      <c r="C34" s="6" t="s">
        <v>7</v>
      </c>
      <c r="D34" s="20">
        <f>135760.06+52640.05</f>
        <v>188400.11</v>
      </c>
    </row>
    <row r="35" spans="1:4" x14ac:dyDescent="0.25">
      <c r="A35" s="9" t="s">
        <v>39</v>
      </c>
      <c r="B35" s="6" t="s">
        <v>40</v>
      </c>
      <c r="C35" s="6" t="s">
        <v>7</v>
      </c>
      <c r="D35" s="20">
        <f>19209.72+9656.77</f>
        <v>28866.49</v>
      </c>
    </row>
    <row r="36" spans="1:4" x14ac:dyDescent="0.25">
      <c r="A36" s="9" t="s">
        <v>61</v>
      </c>
      <c r="B36" s="6" t="s">
        <v>62</v>
      </c>
      <c r="C36" s="6" t="s">
        <v>7</v>
      </c>
      <c r="D36" s="20">
        <v>19524.87</v>
      </c>
    </row>
    <row r="37" spans="1:4" x14ac:dyDescent="0.25">
      <c r="A37" s="9" t="s">
        <v>63</v>
      </c>
      <c r="B37" s="6" t="s">
        <v>64</v>
      </c>
      <c r="C37" s="6" t="s">
        <v>7</v>
      </c>
      <c r="D37" s="20">
        <v>1796.98</v>
      </c>
    </row>
    <row r="38" spans="1:4" x14ac:dyDescent="0.25">
      <c r="A38" s="12"/>
      <c r="B38" s="15" t="s">
        <v>41</v>
      </c>
      <c r="C38" s="6" t="s">
        <v>7</v>
      </c>
      <c r="D38" s="26">
        <f>D31+D32+D33+D34+D35+D36+D37</f>
        <v>361497.19999999995</v>
      </c>
    </row>
    <row r="39" spans="1:4" x14ac:dyDescent="0.25">
      <c r="A39" s="16"/>
    </row>
    <row r="40" spans="1:4" ht="15" customHeight="1" x14ac:dyDescent="0.25">
      <c r="A40" s="2" t="s">
        <v>43</v>
      </c>
      <c r="B40" s="2"/>
      <c r="C40" s="2"/>
      <c r="D40" s="2"/>
    </row>
    <row r="41" spans="1:4" x14ac:dyDescent="0.25">
      <c r="A41" s="17" t="s">
        <v>44</v>
      </c>
      <c r="B41" s="18"/>
      <c r="C41" s="18"/>
      <c r="D41" s="34"/>
    </row>
    <row r="42" spans="1:4" x14ac:dyDescent="0.25">
      <c r="A42" s="17" t="s">
        <v>45</v>
      </c>
      <c r="B42" s="18"/>
      <c r="C42" s="18"/>
      <c r="D42" s="34"/>
    </row>
    <row r="43" spans="1:4" x14ac:dyDescent="0.25">
      <c r="A43" s="17" t="s">
        <v>46</v>
      </c>
      <c r="B43" s="18"/>
      <c r="C43" s="18"/>
      <c r="D43" s="34"/>
    </row>
    <row r="44" spans="1:4" x14ac:dyDescent="0.25">
      <c r="A44" s="17" t="s">
        <v>47</v>
      </c>
      <c r="B44" s="18"/>
      <c r="C44" s="18"/>
      <c r="D44" s="34"/>
    </row>
    <row r="45" spans="1:4" x14ac:dyDescent="0.25">
      <c r="A45" s="17" t="s">
        <v>48</v>
      </c>
      <c r="B45" s="18"/>
      <c r="C45" s="18"/>
      <c r="D45" s="34"/>
    </row>
    <row r="46" spans="1:4" x14ac:dyDescent="0.25">
      <c r="A46" s="17"/>
      <c r="B46" s="18"/>
      <c r="C46" s="18"/>
      <c r="D46" s="34"/>
    </row>
    <row r="47" spans="1:4" x14ac:dyDescent="0.25">
      <c r="A47" s="17"/>
      <c r="B47" s="14" t="s">
        <v>49</v>
      </c>
    </row>
    <row r="48" spans="1:4" x14ac:dyDescent="0.25">
      <c r="A48" s="17"/>
      <c r="C48" t="s">
        <v>65</v>
      </c>
    </row>
    <row r="50" spans="1:1" x14ac:dyDescent="0.25">
      <c r="A50" s="35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1025" width="8.7109375"/>
  </cols>
  <sheetData>
    <row r="1" spans="1:4" x14ac:dyDescent="0.25">
      <c r="B1" s="5" t="s">
        <v>52</v>
      </c>
      <c r="C1" s="5"/>
      <c r="D1" s="5"/>
    </row>
    <row r="4" spans="1:4" ht="69" customHeight="1" x14ac:dyDescent="0.25">
      <c r="A4" s="4" t="s">
        <v>99</v>
      </c>
      <c r="B4" s="4"/>
      <c r="C4" s="4"/>
      <c r="D4" s="4"/>
    </row>
    <row r="5" spans="1:4" x14ac:dyDescent="0.25">
      <c r="A5" s="6"/>
      <c r="B5" s="6"/>
      <c r="C5" s="6"/>
      <c r="D5" s="20"/>
    </row>
    <row r="6" spans="1:4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x14ac:dyDescent="0.25">
      <c r="A7" s="22"/>
      <c r="B7" s="23" t="s">
        <v>6</v>
      </c>
      <c r="C7" s="22" t="s">
        <v>7</v>
      </c>
      <c r="D7" s="24">
        <f>D8+D9</f>
        <v>-143056.97999999998</v>
      </c>
    </row>
    <row r="8" spans="1:4" x14ac:dyDescent="0.25">
      <c r="A8" s="22"/>
      <c r="B8" s="23" t="s">
        <v>8</v>
      </c>
      <c r="C8" s="22" t="s">
        <v>7</v>
      </c>
      <c r="D8" s="25">
        <v>-85841.7</v>
      </c>
    </row>
    <row r="9" spans="1:4" x14ac:dyDescent="0.25">
      <c r="A9" s="22"/>
      <c r="B9" s="23" t="s">
        <v>9</v>
      </c>
      <c r="C9" s="22" t="s">
        <v>7</v>
      </c>
      <c r="D9" s="25">
        <v>-57215.28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71447.34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22303.26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93750.599999999991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64980.55</v>
      </c>
    </row>
    <row r="16" spans="1:4" ht="30" x14ac:dyDescent="0.25">
      <c r="A16" s="9" t="s">
        <v>54</v>
      </c>
      <c r="B16" s="27" t="s">
        <v>55</v>
      </c>
      <c r="C16" s="6" t="s">
        <v>7</v>
      </c>
      <c r="D16" s="20">
        <v>7494.36</v>
      </c>
    </row>
    <row r="17" spans="1:4" x14ac:dyDescent="0.25">
      <c r="A17" s="9" t="s">
        <v>18</v>
      </c>
      <c r="B17" s="11" t="s">
        <v>14</v>
      </c>
      <c r="C17" s="6" t="s">
        <v>7</v>
      </c>
      <c r="D17" s="20">
        <v>22705.759999999998</v>
      </c>
    </row>
    <row r="18" spans="1:4" ht="30" x14ac:dyDescent="0.25">
      <c r="A18" s="9" t="s">
        <v>56</v>
      </c>
      <c r="B18" s="28" t="s">
        <v>68</v>
      </c>
      <c r="C18" s="6" t="s">
        <v>7</v>
      </c>
      <c r="D18" s="20">
        <v>3073.96</v>
      </c>
    </row>
    <row r="19" spans="1:4" x14ac:dyDescent="0.25">
      <c r="A19" s="12"/>
      <c r="B19" s="13" t="s">
        <v>15</v>
      </c>
      <c r="C19" s="6" t="s">
        <v>7</v>
      </c>
      <c r="D19" s="26">
        <f>D15+D16+D17+D18</f>
        <v>98254.63</v>
      </c>
    </row>
    <row r="20" spans="1:4" x14ac:dyDescent="0.25">
      <c r="A20" s="3" t="s">
        <v>21</v>
      </c>
      <c r="B20" s="3"/>
      <c r="C20" s="3"/>
      <c r="D20" s="3"/>
    </row>
    <row r="21" spans="1:4" x14ac:dyDescent="0.25">
      <c r="A21" s="9" t="s">
        <v>22</v>
      </c>
      <c r="B21" s="6" t="s">
        <v>23</v>
      </c>
      <c r="C21" s="6" t="s">
        <v>7</v>
      </c>
      <c r="D21" s="20">
        <v>46440.77</v>
      </c>
    </row>
    <row r="22" spans="1:4" x14ac:dyDescent="0.25">
      <c r="A22" s="9" t="s">
        <v>24</v>
      </c>
      <c r="B22" s="6" t="s">
        <v>25</v>
      </c>
      <c r="C22" s="6" t="s">
        <v>7</v>
      </c>
      <c r="D22" s="20">
        <v>3636</v>
      </c>
    </row>
    <row r="23" spans="1:4" x14ac:dyDescent="0.25">
      <c r="A23" s="9" t="s">
        <v>26</v>
      </c>
      <c r="B23" s="6" t="s">
        <v>27</v>
      </c>
      <c r="C23" s="6" t="s">
        <v>7</v>
      </c>
      <c r="D23" s="20">
        <v>1754.47</v>
      </c>
    </row>
    <row r="24" spans="1:4" x14ac:dyDescent="0.25">
      <c r="A24" s="9" t="s">
        <v>28</v>
      </c>
      <c r="B24" s="6" t="s">
        <v>29</v>
      </c>
      <c r="C24" s="6" t="s">
        <v>7</v>
      </c>
      <c r="D24" s="20"/>
    </row>
    <row r="25" spans="1:4" x14ac:dyDescent="0.25">
      <c r="A25" s="9" t="s">
        <v>30</v>
      </c>
      <c r="B25" s="6" t="s">
        <v>31</v>
      </c>
      <c r="C25" s="6" t="s">
        <v>7</v>
      </c>
      <c r="D25" s="20"/>
    </row>
    <row r="26" spans="1:4" x14ac:dyDescent="0.25">
      <c r="A26" s="12"/>
      <c r="B26" s="15" t="s">
        <v>15</v>
      </c>
      <c r="C26" s="6" t="s">
        <v>7</v>
      </c>
      <c r="D26" s="26">
        <f>D21+D22+D23+D24+D25</f>
        <v>51831.24</v>
      </c>
    </row>
    <row r="27" spans="1:4" x14ac:dyDescent="0.25">
      <c r="A27" s="29"/>
      <c r="B27" s="30" t="s">
        <v>60</v>
      </c>
      <c r="C27" s="31" t="s">
        <v>7</v>
      </c>
      <c r="D27" s="32">
        <f>D28+D29</f>
        <v>-96633.59</v>
      </c>
    </row>
    <row r="28" spans="1:4" x14ac:dyDescent="0.25">
      <c r="A28" s="29"/>
      <c r="B28" s="30" t="s">
        <v>8</v>
      </c>
      <c r="C28" s="31" t="s">
        <v>7</v>
      </c>
      <c r="D28" s="33">
        <f>D8+D15+D16-D21-D22-D23</f>
        <v>-65198.029999999992</v>
      </c>
    </row>
    <row r="29" spans="1:4" x14ac:dyDescent="0.25">
      <c r="A29" s="29"/>
      <c r="B29" s="30" t="s">
        <v>9</v>
      </c>
      <c r="C29" s="31" t="s">
        <v>7</v>
      </c>
      <c r="D29" s="33">
        <f>D9+D17+D18-D25</f>
        <v>-31435.560000000005</v>
      </c>
    </row>
    <row r="30" spans="1:4" x14ac:dyDescent="0.25">
      <c r="A30" s="3" t="s">
        <v>32</v>
      </c>
      <c r="B30" s="3"/>
      <c r="C30" s="3"/>
      <c r="D30" s="3"/>
    </row>
    <row r="31" spans="1:4" x14ac:dyDescent="0.25">
      <c r="A31" s="9" t="s">
        <v>33</v>
      </c>
      <c r="B31" s="6" t="s">
        <v>12</v>
      </c>
      <c r="C31" s="6" t="s">
        <v>7</v>
      </c>
      <c r="D31" s="20">
        <v>10444.540000000001</v>
      </c>
    </row>
    <row r="32" spans="1:4" x14ac:dyDescent="0.25">
      <c r="A32" s="9" t="s">
        <v>34</v>
      </c>
      <c r="B32" s="6" t="s">
        <v>14</v>
      </c>
      <c r="C32" s="6" t="s">
        <v>7</v>
      </c>
      <c r="D32" s="20">
        <f>331.24+2684.29</f>
        <v>3015.5299999999997</v>
      </c>
    </row>
    <row r="33" spans="1:4" x14ac:dyDescent="0.25">
      <c r="A33" s="9" t="s">
        <v>35</v>
      </c>
      <c r="B33" s="6" t="s">
        <v>36</v>
      </c>
      <c r="C33" s="6" t="s">
        <v>7</v>
      </c>
      <c r="D33" s="20">
        <v>2364.61</v>
      </c>
    </row>
    <row r="34" spans="1:4" x14ac:dyDescent="0.25">
      <c r="A34" s="9" t="s">
        <v>37</v>
      </c>
      <c r="B34" s="6" t="s">
        <v>38</v>
      </c>
      <c r="C34" s="6" t="s">
        <v>7</v>
      </c>
      <c r="D34" s="20">
        <v>41483.49</v>
      </c>
    </row>
    <row r="35" spans="1:4" x14ac:dyDescent="0.25">
      <c r="A35" s="9" t="s">
        <v>39</v>
      </c>
      <c r="B35" s="6" t="s">
        <v>40</v>
      </c>
      <c r="C35" s="6" t="s">
        <v>7</v>
      </c>
      <c r="D35" s="20">
        <v>3570.96</v>
      </c>
    </row>
    <row r="36" spans="1:4" x14ac:dyDescent="0.25">
      <c r="A36" s="9" t="s">
        <v>61</v>
      </c>
      <c r="B36" s="6" t="s">
        <v>62</v>
      </c>
      <c r="C36" s="6" t="s">
        <v>7</v>
      </c>
      <c r="D36" s="20">
        <v>718.42</v>
      </c>
    </row>
    <row r="37" spans="1:4" x14ac:dyDescent="0.25">
      <c r="A37" s="9" t="s">
        <v>63</v>
      </c>
      <c r="B37" s="6" t="s">
        <v>64</v>
      </c>
      <c r="C37" s="6" t="s">
        <v>7</v>
      </c>
      <c r="D37" s="20">
        <v>154.71</v>
      </c>
    </row>
    <row r="38" spans="1:4" x14ac:dyDescent="0.25">
      <c r="A38" s="12"/>
      <c r="B38" s="15" t="s">
        <v>41</v>
      </c>
      <c r="C38" s="6" t="s">
        <v>7</v>
      </c>
      <c r="D38" s="26">
        <f>D31+D32+D33+D34+D35+D36+D37</f>
        <v>61752.259999999995</v>
      </c>
    </row>
    <row r="39" spans="1:4" x14ac:dyDescent="0.25">
      <c r="A39" s="16"/>
    </row>
    <row r="40" spans="1:4" ht="15" customHeight="1" x14ac:dyDescent="0.25">
      <c r="A40" s="2" t="s">
        <v>43</v>
      </c>
      <c r="B40" s="2"/>
      <c r="C40" s="2"/>
      <c r="D40" s="2"/>
    </row>
    <row r="41" spans="1:4" x14ac:dyDescent="0.25">
      <c r="A41" s="17" t="s">
        <v>44</v>
      </c>
      <c r="B41" s="18"/>
      <c r="C41" s="18"/>
      <c r="D41" s="34"/>
    </row>
    <row r="42" spans="1:4" x14ac:dyDescent="0.25">
      <c r="A42" s="17" t="s">
        <v>45</v>
      </c>
      <c r="B42" s="18"/>
      <c r="C42" s="18"/>
      <c r="D42" s="34"/>
    </row>
    <row r="43" spans="1:4" x14ac:dyDescent="0.25">
      <c r="A43" s="17" t="s">
        <v>46</v>
      </c>
      <c r="B43" s="18"/>
      <c r="C43" s="18"/>
      <c r="D43" s="34"/>
    </row>
    <row r="44" spans="1:4" x14ac:dyDescent="0.25">
      <c r="A44" s="17" t="s">
        <v>47</v>
      </c>
      <c r="B44" s="18"/>
      <c r="C44" s="18"/>
      <c r="D44" s="34"/>
    </row>
    <row r="45" spans="1:4" x14ac:dyDescent="0.25">
      <c r="A45" s="17" t="s">
        <v>48</v>
      </c>
      <c r="B45" s="18"/>
      <c r="C45" s="18"/>
      <c r="D45" s="34"/>
    </row>
    <row r="46" spans="1:4" x14ac:dyDescent="0.25">
      <c r="A46" s="17"/>
      <c r="B46" s="18"/>
      <c r="C46" s="18"/>
      <c r="D46" s="34"/>
    </row>
    <row r="47" spans="1:4" x14ac:dyDescent="0.25">
      <c r="A47" s="17"/>
      <c r="B47" s="14" t="s">
        <v>49</v>
      </c>
    </row>
    <row r="48" spans="1:4" x14ac:dyDescent="0.25">
      <c r="A48" s="17"/>
      <c r="C48" t="s">
        <v>65</v>
      </c>
    </row>
    <row r="50" spans="1:1" x14ac:dyDescent="0.25">
      <c r="A50" s="35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1025" width="8.7109375"/>
  </cols>
  <sheetData>
    <row r="1" spans="1:4" x14ac:dyDescent="0.25">
      <c r="B1" s="5" t="s">
        <v>52</v>
      </c>
      <c r="C1" s="5"/>
      <c r="D1" s="5"/>
    </row>
    <row r="4" spans="1:4" ht="89.25" customHeight="1" x14ac:dyDescent="0.25">
      <c r="A4" s="4" t="s">
        <v>100</v>
      </c>
      <c r="B4" s="4"/>
      <c r="C4" s="4"/>
      <c r="D4" s="4"/>
    </row>
    <row r="5" spans="1:4" x14ac:dyDescent="0.25">
      <c r="A5" s="6"/>
      <c r="B5" s="6"/>
      <c r="C5" s="6"/>
      <c r="D5" s="20"/>
    </row>
    <row r="6" spans="1:4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x14ac:dyDescent="0.25">
      <c r="A7" s="22"/>
      <c r="B7" s="23" t="s">
        <v>6</v>
      </c>
      <c r="C7" s="22" t="s">
        <v>7</v>
      </c>
      <c r="D7" s="24">
        <f>D8+D9</f>
        <v>69823.76999999999</v>
      </c>
    </row>
    <row r="8" spans="1:4" x14ac:dyDescent="0.25">
      <c r="A8" s="22"/>
      <c r="B8" s="23" t="s">
        <v>8</v>
      </c>
      <c r="C8" s="22" t="s">
        <v>7</v>
      </c>
      <c r="D8" s="25">
        <v>89672.42</v>
      </c>
    </row>
    <row r="9" spans="1:4" x14ac:dyDescent="0.25">
      <c r="A9" s="22"/>
      <c r="B9" s="23" t="s">
        <v>9</v>
      </c>
      <c r="C9" s="22" t="s">
        <v>7</v>
      </c>
      <c r="D9" s="25">
        <v>-19848.650000000001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248401.14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97969.919999999998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346371.06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171144.83</v>
      </c>
    </row>
    <row r="16" spans="1:4" x14ac:dyDescent="0.25">
      <c r="A16" s="9" t="s">
        <v>18</v>
      </c>
      <c r="B16" s="11" t="s">
        <v>14</v>
      </c>
      <c r="C16" s="6" t="s">
        <v>7</v>
      </c>
      <c r="D16" s="20">
        <v>67573.03</v>
      </c>
    </row>
    <row r="17" spans="1:4" x14ac:dyDescent="0.25">
      <c r="A17" s="12"/>
      <c r="B17" s="13" t="s">
        <v>15</v>
      </c>
      <c r="C17" s="6" t="s">
        <v>7</v>
      </c>
      <c r="D17" s="26">
        <f>D15+D16</f>
        <v>238717.86</v>
      </c>
    </row>
    <row r="18" spans="1:4" x14ac:dyDescent="0.25">
      <c r="A18" s="3" t="s">
        <v>21</v>
      </c>
      <c r="B18" s="3"/>
      <c r="C18" s="3"/>
      <c r="D18" s="3"/>
    </row>
    <row r="19" spans="1:4" x14ac:dyDescent="0.25">
      <c r="A19" s="9" t="s">
        <v>22</v>
      </c>
      <c r="B19" s="6" t="s">
        <v>23</v>
      </c>
      <c r="C19" s="6" t="s">
        <v>7</v>
      </c>
      <c r="D19" s="20">
        <v>161460.74</v>
      </c>
    </row>
    <row r="20" spans="1:4" x14ac:dyDescent="0.25">
      <c r="A20" s="9" t="s">
        <v>24</v>
      </c>
      <c r="B20" s="6" t="s">
        <v>25</v>
      </c>
      <c r="C20" s="6" t="s">
        <v>7</v>
      </c>
      <c r="D20" s="20">
        <v>12641.28</v>
      </c>
    </row>
    <row r="21" spans="1:4" x14ac:dyDescent="0.25">
      <c r="A21" s="9" t="s">
        <v>26</v>
      </c>
      <c r="B21" s="6" t="s">
        <v>27</v>
      </c>
      <c r="C21" s="6" t="s">
        <v>7</v>
      </c>
      <c r="D21" s="20">
        <v>4620.91</v>
      </c>
    </row>
    <row r="22" spans="1:4" x14ac:dyDescent="0.25">
      <c r="A22" s="36" t="s">
        <v>28</v>
      </c>
      <c r="B22" s="15" t="s">
        <v>29</v>
      </c>
      <c r="C22" s="15" t="s">
        <v>7</v>
      </c>
      <c r="D22" s="26">
        <f>D23+D24</f>
        <v>15368</v>
      </c>
    </row>
    <row r="23" spans="1:4" x14ac:dyDescent="0.25">
      <c r="A23" s="9" t="s">
        <v>77</v>
      </c>
      <c r="B23" s="6" t="s">
        <v>101</v>
      </c>
      <c r="C23" s="6" t="s">
        <v>7</v>
      </c>
      <c r="D23" s="20">
        <v>8986</v>
      </c>
    </row>
    <row r="24" spans="1:4" x14ac:dyDescent="0.25">
      <c r="A24" s="9" t="s">
        <v>102</v>
      </c>
      <c r="B24" s="6" t="s">
        <v>103</v>
      </c>
      <c r="C24" s="6" t="s">
        <v>7</v>
      </c>
      <c r="D24" s="20">
        <v>6382</v>
      </c>
    </row>
    <row r="25" spans="1:4" x14ac:dyDescent="0.25">
      <c r="A25" s="36" t="s">
        <v>30</v>
      </c>
      <c r="B25" s="15" t="s">
        <v>31</v>
      </c>
      <c r="C25" s="15" t="s">
        <v>7</v>
      </c>
      <c r="D25" s="26">
        <v>15240</v>
      </c>
    </row>
    <row r="26" spans="1:4" x14ac:dyDescent="0.25">
      <c r="A26" s="9" t="s">
        <v>58</v>
      </c>
      <c r="B26" s="6" t="s">
        <v>104</v>
      </c>
      <c r="C26" s="6" t="s">
        <v>7</v>
      </c>
      <c r="D26" s="20">
        <v>15240</v>
      </c>
    </row>
    <row r="27" spans="1:4" x14ac:dyDescent="0.25">
      <c r="A27" s="12"/>
      <c r="B27" s="15" t="s">
        <v>15</v>
      </c>
      <c r="C27" s="6" t="s">
        <v>7</v>
      </c>
      <c r="D27" s="26">
        <f>D19+D20+D21+D22+D25</f>
        <v>209330.93</v>
      </c>
    </row>
    <row r="28" spans="1:4" x14ac:dyDescent="0.25">
      <c r="A28" s="29"/>
      <c r="B28" s="30" t="s">
        <v>60</v>
      </c>
      <c r="C28" s="31" t="s">
        <v>7</v>
      </c>
      <c r="D28" s="32">
        <f>D29+D30</f>
        <v>129607.59</v>
      </c>
    </row>
    <row r="29" spans="1:4" x14ac:dyDescent="0.25">
      <c r="A29" s="29"/>
      <c r="B29" s="30" t="s">
        <v>8</v>
      </c>
      <c r="C29" s="31" t="s">
        <v>7</v>
      </c>
      <c r="D29" s="33">
        <f>D8+D15-D19-D20-D21-D22</f>
        <v>66726.320000000007</v>
      </c>
    </row>
    <row r="30" spans="1:4" x14ac:dyDescent="0.25">
      <c r="A30" s="29"/>
      <c r="B30" s="30" t="s">
        <v>9</v>
      </c>
      <c r="C30" s="31" t="s">
        <v>7</v>
      </c>
      <c r="D30" s="33">
        <f>D9+D12-D25</f>
        <v>62881.26999999999</v>
      </c>
    </row>
    <row r="31" spans="1:4" x14ac:dyDescent="0.25">
      <c r="A31" s="3" t="s">
        <v>32</v>
      </c>
      <c r="B31" s="3"/>
      <c r="C31" s="3"/>
      <c r="D31" s="3"/>
    </row>
    <row r="32" spans="1:4" x14ac:dyDescent="0.25">
      <c r="A32" s="9" t="s">
        <v>33</v>
      </c>
      <c r="B32" s="6" t="s">
        <v>12</v>
      </c>
      <c r="C32" s="6" t="s">
        <v>7</v>
      </c>
      <c r="D32" s="20">
        <v>106777.2</v>
      </c>
    </row>
    <row r="33" spans="1:4" x14ac:dyDescent="0.25">
      <c r="A33" s="9" t="s">
        <v>34</v>
      </c>
      <c r="B33" s="6" t="s">
        <v>14</v>
      </c>
      <c r="C33" s="6" t="s">
        <v>7</v>
      </c>
      <c r="D33" s="20">
        <v>39765.08</v>
      </c>
    </row>
    <row r="34" spans="1:4" x14ac:dyDescent="0.25">
      <c r="A34" s="9" t="s">
        <v>35</v>
      </c>
      <c r="B34" s="6" t="s">
        <v>36</v>
      </c>
      <c r="C34" s="6" t="s">
        <v>7</v>
      </c>
      <c r="D34" s="20">
        <v>12421.77</v>
      </c>
    </row>
    <row r="35" spans="1:4" x14ac:dyDescent="0.25">
      <c r="A35" s="9" t="s">
        <v>37</v>
      </c>
      <c r="B35" s="6" t="s">
        <v>38</v>
      </c>
      <c r="C35" s="6" t="s">
        <v>7</v>
      </c>
      <c r="D35" s="20">
        <v>184343.39</v>
      </c>
    </row>
    <row r="36" spans="1:4" x14ac:dyDescent="0.25">
      <c r="A36" s="9" t="s">
        <v>39</v>
      </c>
      <c r="B36" s="6" t="s">
        <v>40</v>
      </c>
      <c r="C36" s="6" t="s">
        <v>7</v>
      </c>
      <c r="D36" s="20">
        <v>53133.96</v>
      </c>
    </row>
    <row r="37" spans="1:4" x14ac:dyDescent="0.25">
      <c r="A37" s="9" t="s">
        <v>61</v>
      </c>
      <c r="B37" s="6" t="s">
        <v>62</v>
      </c>
      <c r="C37" s="6" t="s">
        <v>7</v>
      </c>
      <c r="D37" s="20">
        <v>15429.42</v>
      </c>
    </row>
    <row r="38" spans="1:4" x14ac:dyDescent="0.25">
      <c r="A38" s="9" t="s">
        <v>63</v>
      </c>
      <c r="B38" s="6" t="s">
        <v>64</v>
      </c>
      <c r="C38" s="6" t="s">
        <v>7</v>
      </c>
      <c r="D38" s="20">
        <v>1991.81</v>
      </c>
    </row>
    <row r="39" spans="1:4" x14ac:dyDescent="0.25">
      <c r="A39" s="12"/>
      <c r="B39" s="15" t="s">
        <v>41</v>
      </c>
      <c r="C39" s="6" t="s">
        <v>7</v>
      </c>
      <c r="D39" s="26">
        <f>D32+D33+D34+D35+D36+D37+D38</f>
        <v>413862.63</v>
      </c>
    </row>
    <row r="40" spans="1:4" x14ac:dyDescent="0.25">
      <c r="A40" s="16"/>
    </row>
    <row r="41" spans="1:4" ht="15" customHeight="1" x14ac:dyDescent="0.25">
      <c r="A41" s="2" t="s">
        <v>43</v>
      </c>
      <c r="B41" s="2"/>
      <c r="C41" s="2"/>
      <c r="D41" s="2"/>
    </row>
    <row r="42" spans="1:4" x14ac:dyDescent="0.25">
      <c r="A42" s="17" t="s">
        <v>44</v>
      </c>
      <c r="B42" s="18"/>
      <c r="C42" s="18"/>
      <c r="D42" s="34"/>
    </row>
    <row r="43" spans="1:4" x14ac:dyDescent="0.25">
      <c r="A43" s="17" t="s">
        <v>45</v>
      </c>
      <c r="B43" s="18"/>
      <c r="C43" s="18"/>
      <c r="D43" s="34"/>
    </row>
    <row r="44" spans="1:4" x14ac:dyDescent="0.25">
      <c r="A44" s="17" t="s">
        <v>46</v>
      </c>
      <c r="B44" s="18"/>
      <c r="C44" s="18"/>
      <c r="D44" s="34"/>
    </row>
    <row r="45" spans="1:4" x14ac:dyDescent="0.25">
      <c r="A45" s="17" t="s">
        <v>47</v>
      </c>
      <c r="B45" s="18"/>
      <c r="C45" s="18"/>
      <c r="D45" s="34"/>
    </row>
    <row r="46" spans="1:4" x14ac:dyDescent="0.25">
      <c r="A46" s="17" t="s">
        <v>48</v>
      </c>
      <c r="B46" s="18"/>
      <c r="C46" s="18"/>
      <c r="D46" s="34"/>
    </row>
    <row r="47" spans="1:4" x14ac:dyDescent="0.25">
      <c r="A47" s="17"/>
      <c r="B47" s="18"/>
      <c r="C47" s="18"/>
      <c r="D47" s="34"/>
    </row>
    <row r="48" spans="1:4" x14ac:dyDescent="0.25">
      <c r="A48" s="17"/>
      <c r="B48" s="14" t="s">
        <v>49</v>
      </c>
    </row>
    <row r="49" spans="1:3" x14ac:dyDescent="0.25">
      <c r="A49" s="17"/>
      <c r="C49" t="s">
        <v>65</v>
      </c>
    </row>
    <row r="51" spans="1:3" x14ac:dyDescent="0.25">
      <c r="A51" s="35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5" t="s">
        <v>52</v>
      </c>
      <c r="C1" s="5"/>
      <c r="D1" s="5"/>
    </row>
    <row r="2" spans="1:4" ht="16.5" customHeight="1" x14ac:dyDescent="0.25">
      <c r="D2" s="19"/>
    </row>
    <row r="3" spans="1:4" ht="16.5" customHeight="1" x14ac:dyDescent="0.25">
      <c r="D3" s="19"/>
    </row>
    <row r="4" spans="1:4" ht="61.5" customHeight="1" x14ac:dyDescent="0.25">
      <c r="A4" s="4" t="s">
        <v>105</v>
      </c>
      <c r="B4" s="4"/>
      <c r="C4" s="4"/>
      <c r="D4" s="4"/>
    </row>
    <row r="5" spans="1:4" ht="16.5" customHeight="1" x14ac:dyDescent="0.25">
      <c r="A5" s="6"/>
      <c r="B5" s="6"/>
      <c r="C5" s="6"/>
      <c r="D5" s="20"/>
    </row>
    <row r="6" spans="1:4" ht="16.5" customHeight="1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ht="16.5" customHeight="1" x14ac:dyDescent="0.25">
      <c r="A7" s="6"/>
      <c r="B7" s="8" t="s">
        <v>6</v>
      </c>
      <c r="C7" s="6" t="s">
        <v>7</v>
      </c>
      <c r="D7" s="26">
        <f>D8+D9</f>
        <v>26084.52</v>
      </c>
    </row>
    <row r="8" spans="1:4" ht="16.5" customHeight="1" x14ac:dyDescent="0.25">
      <c r="A8" s="6"/>
      <c r="B8" s="8" t="s">
        <v>8</v>
      </c>
      <c r="C8" s="6" t="s">
        <v>7</v>
      </c>
      <c r="D8" s="20">
        <v>-5867.75</v>
      </c>
    </row>
    <row r="9" spans="1:4" ht="16.5" customHeight="1" x14ac:dyDescent="0.25">
      <c r="A9" s="6"/>
      <c r="B9" s="8" t="s">
        <v>9</v>
      </c>
      <c r="C9" s="6" t="s">
        <v>7</v>
      </c>
      <c r="D9" s="20">
        <v>31952.27</v>
      </c>
    </row>
    <row r="10" spans="1:4" ht="16.5" customHeight="1" x14ac:dyDescent="0.25">
      <c r="A10" s="3" t="s">
        <v>10</v>
      </c>
      <c r="B10" s="3"/>
      <c r="C10" s="3"/>
      <c r="D10" s="3"/>
    </row>
    <row r="11" spans="1:4" ht="16.5" customHeight="1" x14ac:dyDescent="0.25">
      <c r="A11" s="9" t="s">
        <v>11</v>
      </c>
      <c r="B11" s="10" t="s">
        <v>12</v>
      </c>
      <c r="C11" s="6" t="s">
        <v>7</v>
      </c>
      <c r="D11" s="20">
        <v>205808.96</v>
      </c>
    </row>
    <row r="12" spans="1:4" ht="16.5" customHeight="1" x14ac:dyDescent="0.25">
      <c r="A12" s="9" t="s">
        <v>13</v>
      </c>
      <c r="B12" s="11" t="s">
        <v>14</v>
      </c>
      <c r="C12" s="6" t="s">
        <v>7</v>
      </c>
      <c r="D12" s="20">
        <v>79484</v>
      </c>
    </row>
    <row r="13" spans="1:4" ht="16.5" customHeight="1" x14ac:dyDescent="0.25">
      <c r="A13" s="12"/>
      <c r="B13" s="13" t="s">
        <v>15</v>
      </c>
      <c r="C13" s="6" t="s">
        <v>7</v>
      </c>
      <c r="D13" s="26">
        <f>D10+D11+D12</f>
        <v>285292.95999999996</v>
      </c>
    </row>
    <row r="14" spans="1:4" ht="16.5" customHeight="1" x14ac:dyDescent="0.25">
      <c r="A14" s="3" t="s">
        <v>16</v>
      </c>
      <c r="B14" s="3"/>
      <c r="C14" s="3"/>
      <c r="D14" s="3"/>
    </row>
    <row r="15" spans="1:4" ht="16.5" customHeight="1" x14ac:dyDescent="0.25">
      <c r="A15" s="9" t="s">
        <v>17</v>
      </c>
      <c r="B15" s="10" t="s">
        <v>12</v>
      </c>
      <c r="C15" s="6" t="s">
        <v>7</v>
      </c>
      <c r="D15" s="20">
        <v>130602.82</v>
      </c>
    </row>
    <row r="16" spans="1:4" ht="16.5" customHeight="1" x14ac:dyDescent="0.25">
      <c r="A16" s="9" t="s">
        <v>18</v>
      </c>
      <c r="B16" s="11" t="s">
        <v>14</v>
      </c>
      <c r="C16" s="6" t="s">
        <v>7</v>
      </c>
      <c r="D16" s="20">
        <v>73135.350000000006</v>
      </c>
    </row>
    <row r="17" spans="1:4" ht="16.5" customHeight="1" x14ac:dyDescent="0.25">
      <c r="A17" s="9" t="s">
        <v>19</v>
      </c>
      <c r="B17" s="6" t="s">
        <v>20</v>
      </c>
      <c r="C17" s="6" t="s">
        <v>7</v>
      </c>
      <c r="D17" s="20">
        <v>41714.559999999998</v>
      </c>
    </row>
    <row r="18" spans="1:4" ht="16.5" customHeight="1" x14ac:dyDescent="0.25">
      <c r="A18" s="12"/>
      <c r="B18" s="13" t="s">
        <v>15</v>
      </c>
      <c r="C18" s="6" t="s">
        <v>7</v>
      </c>
      <c r="D18" s="26">
        <f>D15+D16+D17</f>
        <v>245452.73</v>
      </c>
    </row>
    <row r="19" spans="1:4" ht="16.5" customHeight="1" x14ac:dyDescent="0.25">
      <c r="A19" s="3" t="s">
        <v>21</v>
      </c>
      <c r="B19" s="3"/>
      <c r="C19" s="3"/>
      <c r="D19" s="3"/>
    </row>
    <row r="20" spans="1:4" ht="16.5" customHeight="1" x14ac:dyDescent="0.25">
      <c r="A20" s="9" t="s">
        <v>22</v>
      </c>
      <c r="B20" s="6" t="s">
        <v>23</v>
      </c>
      <c r="C20" s="6" t="s">
        <v>7</v>
      </c>
      <c r="D20" s="20">
        <v>133775.82</v>
      </c>
    </row>
    <row r="21" spans="1:4" ht="16.5" customHeight="1" x14ac:dyDescent="0.25">
      <c r="A21" s="9" t="s">
        <v>24</v>
      </c>
      <c r="B21" s="6" t="s">
        <v>25</v>
      </c>
      <c r="C21" s="6" t="s">
        <v>7</v>
      </c>
      <c r="D21" s="20">
        <v>10576</v>
      </c>
    </row>
    <row r="22" spans="1:4" ht="16.5" customHeight="1" x14ac:dyDescent="0.25">
      <c r="A22" s="9" t="s">
        <v>26</v>
      </c>
      <c r="B22" s="6" t="s">
        <v>27</v>
      </c>
      <c r="C22" s="6" t="s">
        <v>7</v>
      </c>
      <c r="D22" s="20">
        <v>3526.28</v>
      </c>
    </row>
    <row r="23" spans="1:4" ht="16.5" customHeight="1" x14ac:dyDescent="0.25">
      <c r="A23" s="9" t="s">
        <v>28</v>
      </c>
      <c r="B23" s="6" t="s">
        <v>29</v>
      </c>
      <c r="C23" s="6" t="s">
        <v>7</v>
      </c>
      <c r="D23" s="20"/>
    </row>
    <row r="24" spans="1:4" ht="16.5" customHeight="1" x14ac:dyDescent="0.25">
      <c r="A24" s="9" t="s">
        <v>30</v>
      </c>
      <c r="B24" s="6" t="s">
        <v>31</v>
      </c>
      <c r="C24" s="6" t="s">
        <v>7</v>
      </c>
      <c r="D24" s="20"/>
    </row>
    <row r="25" spans="1:4" ht="16.5" customHeight="1" x14ac:dyDescent="0.25">
      <c r="A25" s="12"/>
      <c r="B25" s="15" t="s">
        <v>15</v>
      </c>
      <c r="C25" s="6" t="s">
        <v>7</v>
      </c>
      <c r="D25" s="26">
        <f>D20+D21+D22+D23+D24</f>
        <v>147878.1</v>
      </c>
    </row>
    <row r="26" spans="1:4" ht="16.5" customHeight="1" x14ac:dyDescent="0.25">
      <c r="A26" s="3" t="s">
        <v>32</v>
      </c>
      <c r="B26" s="3"/>
      <c r="C26" s="3"/>
      <c r="D26" s="3"/>
    </row>
    <row r="27" spans="1:4" ht="16.5" customHeight="1" x14ac:dyDescent="0.25">
      <c r="A27" s="9" t="s">
        <v>33</v>
      </c>
      <c r="B27" s="6" t="s">
        <v>12</v>
      </c>
      <c r="C27" s="6" t="s">
        <v>7</v>
      </c>
      <c r="D27" s="20">
        <v>94056.03</v>
      </c>
    </row>
    <row r="28" spans="1:4" ht="16.5" customHeight="1" x14ac:dyDescent="0.25">
      <c r="A28" s="9" t="s">
        <v>34</v>
      </c>
      <c r="B28" s="6" t="s">
        <v>14</v>
      </c>
      <c r="C28" s="6" t="s">
        <v>7</v>
      </c>
      <c r="D28" s="20">
        <v>13059.58</v>
      </c>
    </row>
    <row r="29" spans="1:4" ht="16.5" customHeight="1" x14ac:dyDescent="0.25">
      <c r="A29" s="9" t="s">
        <v>35</v>
      </c>
      <c r="B29" s="6" t="s">
        <v>36</v>
      </c>
      <c r="C29" s="6" t="s">
        <v>7</v>
      </c>
      <c r="D29" s="20">
        <v>4837.22</v>
      </c>
    </row>
    <row r="30" spans="1:4" ht="16.5" customHeight="1" x14ac:dyDescent="0.25">
      <c r="A30" s="9" t="s">
        <v>37</v>
      </c>
      <c r="B30" s="6" t="s">
        <v>38</v>
      </c>
      <c r="C30" s="6" t="s">
        <v>7</v>
      </c>
      <c r="D30" s="20">
        <v>145318.01999999999</v>
      </c>
    </row>
    <row r="31" spans="1:4" ht="16.5" customHeight="1" x14ac:dyDescent="0.25">
      <c r="A31" s="9" t="s">
        <v>39</v>
      </c>
      <c r="B31" s="6" t="s">
        <v>40</v>
      </c>
      <c r="C31" s="6" t="s">
        <v>7</v>
      </c>
      <c r="D31" s="20">
        <v>21272.86</v>
      </c>
    </row>
    <row r="32" spans="1:4" ht="16.5" customHeight="1" x14ac:dyDescent="0.25">
      <c r="A32" s="12"/>
      <c r="B32" s="15" t="s">
        <v>41</v>
      </c>
      <c r="C32" s="6" t="s">
        <v>7</v>
      </c>
      <c r="D32" s="26"/>
    </row>
    <row r="33" spans="1:4" ht="16.5" customHeight="1" x14ac:dyDescent="0.25">
      <c r="A33" s="12"/>
      <c r="B33" s="8" t="s">
        <v>42</v>
      </c>
      <c r="C33" s="6" t="s">
        <v>7</v>
      </c>
      <c r="D33" s="26">
        <f>D34+D35+D36</f>
        <v>123659.15000000001</v>
      </c>
    </row>
    <row r="34" spans="1:4" ht="16.5" customHeight="1" x14ac:dyDescent="0.25">
      <c r="A34" s="12"/>
      <c r="B34" s="8" t="s">
        <v>8</v>
      </c>
      <c r="C34" s="6" t="s">
        <v>7</v>
      </c>
      <c r="D34" s="20">
        <f>D8+D15-D20-D21-D22</f>
        <v>-23143.03</v>
      </c>
    </row>
    <row r="35" spans="1:4" ht="16.5" customHeight="1" x14ac:dyDescent="0.25">
      <c r="A35" s="12"/>
      <c r="B35" s="8" t="s">
        <v>9</v>
      </c>
      <c r="C35" s="6" t="s">
        <v>7</v>
      </c>
      <c r="D35" s="20">
        <f>D9+D16-D24</f>
        <v>105087.62000000001</v>
      </c>
    </row>
    <row r="36" spans="1:4" ht="16.5" customHeight="1" x14ac:dyDescent="0.25">
      <c r="A36" s="12"/>
      <c r="B36" s="8" t="s">
        <v>106</v>
      </c>
      <c r="C36" s="6" t="s">
        <v>7</v>
      </c>
      <c r="D36" s="20">
        <f>D17</f>
        <v>41714.559999999998</v>
      </c>
    </row>
    <row r="37" spans="1:4" ht="16.5" customHeight="1" x14ac:dyDescent="0.25">
      <c r="A37" s="16"/>
      <c r="D37" s="19"/>
    </row>
    <row r="38" spans="1:4" ht="16.5" customHeight="1" x14ac:dyDescent="0.25">
      <c r="A38" s="2" t="s">
        <v>43</v>
      </c>
      <c r="B38" s="2"/>
      <c r="C38" s="2"/>
      <c r="D38" s="2"/>
    </row>
    <row r="39" spans="1:4" ht="16.5" customHeight="1" x14ac:dyDescent="0.25">
      <c r="A39" s="17" t="s">
        <v>44</v>
      </c>
      <c r="B39" s="18"/>
      <c r="C39" s="18"/>
      <c r="D39" s="34"/>
    </row>
    <row r="40" spans="1:4" ht="16.5" customHeight="1" x14ac:dyDescent="0.25">
      <c r="A40" s="17" t="s">
        <v>45</v>
      </c>
      <c r="B40" s="18"/>
      <c r="C40" s="18"/>
      <c r="D40" s="34"/>
    </row>
    <row r="41" spans="1:4" ht="16.5" customHeight="1" x14ac:dyDescent="0.25">
      <c r="A41" s="17" t="s">
        <v>46</v>
      </c>
      <c r="B41" s="18"/>
      <c r="C41" s="18"/>
      <c r="D41" s="34"/>
    </row>
    <row r="42" spans="1:4" ht="16.5" customHeight="1" x14ac:dyDescent="0.25">
      <c r="A42" s="17" t="s">
        <v>47</v>
      </c>
      <c r="B42" s="18"/>
      <c r="C42" s="18"/>
      <c r="D42" s="34"/>
    </row>
    <row r="43" spans="1:4" ht="16.5" customHeight="1" x14ac:dyDescent="0.25">
      <c r="A43" s="17" t="s">
        <v>48</v>
      </c>
      <c r="B43" s="18"/>
      <c r="C43" s="18"/>
      <c r="D43" s="34"/>
    </row>
    <row r="44" spans="1:4" ht="16.5" customHeight="1" x14ac:dyDescent="0.25">
      <c r="A44" s="17"/>
      <c r="B44" s="18"/>
      <c r="C44" s="18"/>
      <c r="D44" s="34"/>
    </row>
    <row r="45" spans="1:4" ht="16.5" customHeight="1" x14ac:dyDescent="0.25">
      <c r="A45" s="17"/>
      <c r="B45" s="14" t="s">
        <v>49</v>
      </c>
      <c r="D45" s="19"/>
    </row>
    <row r="46" spans="1:4" ht="16.5" customHeight="1" x14ac:dyDescent="0.25">
      <c r="A46" s="17"/>
      <c r="C46" t="s">
        <v>50</v>
      </c>
      <c r="D46" s="19"/>
    </row>
  </sheetData>
  <mergeCells count="7">
    <mergeCell ref="A26:D26"/>
    <mergeCell ref="A38:D38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5" t="s">
        <v>52</v>
      </c>
      <c r="C1" s="5"/>
      <c r="D1" s="5"/>
    </row>
    <row r="2" spans="1:4" x14ac:dyDescent="0.25">
      <c r="D2" s="19"/>
    </row>
    <row r="3" spans="1:4" x14ac:dyDescent="0.25">
      <c r="D3" s="19"/>
    </row>
    <row r="4" spans="1:4" ht="62.25" customHeight="1" x14ac:dyDescent="0.25">
      <c r="A4" s="4" t="s">
        <v>107</v>
      </c>
      <c r="B4" s="4"/>
      <c r="C4" s="4"/>
      <c r="D4" s="4"/>
    </row>
    <row r="5" spans="1:4" x14ac:dyDescent="0.25">
      <c r="A5" s="6"/>
      <c r="B5" s="6"/>
      <c r="C5" s="6"/>
      <c r="D5" s="20"/>
    </row>
    <row r="6" spans="1:4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x14ac:dyDescent="0.25">
      <c r="A7" s="6"/>
      <c r="B7" s="8" t="s">
        <v>6</v>
      </c>
      <c r="C7" s="6" t="s">
        <v>7</v>
      </c>
      <c r="D7" s="26">
        <f>D8+D9</f>
        <v>-288773.43</v>
      </c>
    </row>
    <row r="8" spans="1:4" x14ac:dyDescent="0.25">
      <c r="A8" s="6"/>
      <c r="B8" s="8" t="s">
        <v>8</v>
      </c>
      <c r="C8" s="6" t="s">
        <v>7</v>
      </c>
      <c r="D8" s="20">
        <v>67862.2</v>
      </c>
    </row>
    <row r="9" spans="1:4" x14ac:dyDescent="0.25">
      <c r="A9" s="6"/>
      <c r="B9" s="8" t="s">
        <v>9</v>
      </c>
      <c r="C9" s="6" t="s">
        <v>7</v>
      </c>
      <c r="D9" s="20">
        <v>-356635.63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278408.84000000003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97505.54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375914.38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258387.20000000001</v>
      </c>
    </row>
    <row r="16" spans="1:4" x14ac:dyDescent="0.25">
      <c r="A16" s="9" t="s">
        <v>18</v>
      </c>
      <c r="B16" s="11" t="s">
        <v>14</v>
      </c>
      <c r="C16" s="6" t="s">
        <v>7</v>
      </c>
      <c r="D16" s="20">
        <v>91559.22</v>
      </c>
    </row>
    <row r="17" spans="1:4" ht="15" customHeight="1" x14ac:dyDescent="0.25">
      <c r="A17" s="9" t="s">
        <v>19</v>
      </c>
      <c r="B17" s="11" t="s">
        <v>108</v>
      </c>
      <c r="C17" s="6" t="s">
        <v>7</v>
      </c>
      <c r="D17" s="20">
        <f>12100+57807.27</f>
        <v>69907.26999999999</v>
      </c>
    </row>
    <row r="18" spans="1:4" x14ac:dyDescent="0.25">
      <c r="A18" s="12"/>
      <c r="B18" s="13" t="s">
        <v>15</v>
      </c>
      <c r="C18" s="6" t="s">
        <v>7</v>
      </c>
      <c r="D18" s="26">
        <f>D15+D16</f>
        <v>349946.42000000004</v>
      </c>
    </row>
    <row r="19" spans="1:4" x14ac:dyDescent="0.25">
      <c r="A19" s="3" t="s">
        <v>21</v>
      </c>
      <c r="B19" s="3"/>
      <c r="C19" s="3"/>
      <c r="D19" s="3"/>
    </row>
    <row r="20" spans="1:4" x14ac:dyDescent="0.25">
      <c r="A20" s="9" t="s">
        <v>22</v>
      </c>
      <c r="B20" s="6" t="s">
        <v>23</v>
      </c>
      <c r="C20" s="6" t="s">
        <v>7</v>
      </c>
      <c r="D20" s="20">
        <v>180965.75</v>
      </c>
    </row>
    <row r="21" spans="1:4" x14ac:dyDescent="0.25">
      <c r="A21" s="9" t="s">
        <v>24</v>
      </c>
      <c r="B21" s="6" t="s">
        <v>25</v>
      </c>
      <c r="C21" s="6" t="s">
        <v>7</v>
      </c>
      <c r="D21" s="20">
        <v>12937.2</v>
      </c>
    </row>
    <row r="22" spans="1:4" x14ac:dyDescent="0.25">
      <c r="A22" s="9" t="s">
        <v>26</v>
      </c>
      <c r="B22" s="6" t="s">
        <v>27</v>
      </c>
      <c r="C22" s="6" t="s">
        <v>7</v>
      </c>
      <c r="D22" s="20">
        <v>6976.45</v>
      </c>
    </row>
    <row r="23" spans="1:4" x14ac:dyDescent="0.25">
      <c r="A23" s="9" t="s">
        <v>28</v>
      </c>
      <c r="B23" s="6" t="s">
        <v>29</v>
      </c>
      <c r="C23" s="6" t="s">
        <v>7</v>
      </c>
      <c r="D23" s="20"/>
    </row>
    <row r="24" spans="1:4" x14ac:dyDescent="0.25">
      <c r="A24" s="9" t="s">
        <v>30</v>
      </c>
      <c r="B24" s="6" t="s">
        <v>109</v>
      </c>
      <c r="C24" s="6" t="s">
        <v>7</v>
      </c>
      <c r="D24" s="20">
        <v>57807.27</v>
      </c>
    </row>
    <row r="25" spans="1:4" x14ac:dyDescent="0.25">
      <c r="A25" s="9" t="s">
        <v>110</v>
      </c>
      <c r="B25" s="6" t="s">
        <v>111</v>
      </c>
      <c r="C25" s="6" t="s">
        <v>7</v>
      </c>
      <c r="D25" s="20">
        <v>12100</v>
      </c>
    </row>
    <row r="26" spans="1:4" x14ac:dyDescent="0.25">
      <c r="A26" s="9" t="s">
        <v>112</v>
      </c>
      <c r="B26" s="6" t="s">
        <v>31</v>
      </c>
      <c r="C26" s="6" t="s">
        <v>7</v>
      </c>
      <c r="D26" s="20"/>
    </row>
    <row r="27" spans="1:4" x14ac:dyDescent="0.25">
      <c r="A27" s="12"/>
      <c r="B27" s="15" t="s">
        <v>15</v>
      </c>
      <c r="C27" s="6" t="s">
        <v>7</v>
      </c>
      <c r="D27" s="26">
        <f>D20+D21+D22+D23+D26</f>
        <v>200879.40000000002</v>
      </c>
    </row>
    <row r="28" spans="1:4" x14ac:dyDescent="0.25">
      <c r="A28" s="3" t="s">
        <v>32</v>
      </c>
      <c r="B28" s="3"/>
      <c r="C28" s="3"/>
      <c r="D28" s="3"/>
    </row>
    <row r="29" spans="1:4" x14ac:dyDescent="0.25">
      <c r="A29" s="9" t="s">
        <v>33</v>
      </c>
      <c r="B29" s="6" t="s">
        <v>12</v>
      </c>
      <c r="C29" s="6" t="s">
        <v>7</v>
      </c>
      <c r="D29" s="20">
        <v>85416.03</v>
      </c>
    </row>
    <row r="30" spans="1:4" x14ac:dyDescent="0.25">
      <c r="A30" s="9" t="s">
        <v>34</v>
      </c>
      <c r="B30" s="6" t="s">
        <v>14</v>
      </c>
      <c r="C30" s="6" t="s">
        <v>7</v>
      </c>
      <c r="D30" s="20">
        <v>27812.29</v>
      </c>
    </row>
    <row r="31" spans="1:4" x14ac:dyDescent="0.25">
      <c r="A31" s="9" t="s">
        <v>35</v>
      </c>
      <c r="B31" s="6" t="s">
        <v>36</v>
      </c>
      <c r="C31" s="6" t="s">
        <v>7</v>
      </c>
      <c r="D31" s="20">
        <v>12132.79</v>
      </c>
    </row>
    <row r="32" spans="1:4" x14ac:dyDescent="0.25">
      <c r="A32" s="9" t="s">
        <v>37</v>
      </c>
      <c r="B32" s="6" t="s">
        <v>38</v>
      </c>
      <c r="C32" s="6" t="s">
        <v>7</v>
      </c>
      <c r="D32" s="20">
        <v>305181.93</v>
      </c>
    </row>
    <row r="33" spans="1:4" x14ac:dyDescent="0.25">
      <c r="A33" s="9" t="s">
        <v>39</v>
      </c>
      <c r="B33" s="6" t="s">
        <v>40</v>
      </c>
      <c r="C33" s="6" t="s">
        <v>7</v>
      </c>
      <c r="D33" s="20">
        <v>90826.67</v>
      </c>
    </row>
    <row r="34" spans="1:4" x14ac:dyDescent="0.25">
      <c r="A34" s="12"/>
      <c r="B34" s="15" t="s">
        <v>41</v>
      </c>
      <c r="C34" s="6" t="s">
        <v>7</v>
      </c>
      <c r="D34" s="26">
        <f>SUM(D29:D33)</f>
        <v>521369.71</v>
      </c>
    </row>
    <row r="35" spans="1:4" x14ac:dyDescent="0.25">
      <c r="A35" s="12"/>
      <c r="B35" s="8" t="s">
        <v>113</v>
      </c>
      <c r="C35" s="6" t="s">
        <v>7</v>
      </c>
      <c r="D35" s="26">
        <f>D36+D37+D38</f>
        <v>-139706.41000000003</v>
      </c>
    </row>
    <row r="36" spans="1:4" x14ac:dyDescent="0.25">
      <c r="A36" s="12"/>
      <c r="B36" s="8" t="s">
        <v>8</v>
      </c>
      <c r="C36" s="6" t="s">
        <v>7</v>
      </c>
      <c r="D36" s="20">
        <f>D8+D15-D20-D21-D22-D23</f>
        <v>125370.00000000001</v>
      </c>
    </row>
    <row r="37" spans="1:4" x14ac:dyDescent="0.25">
      <c r="A37" s="12"/>
      <c r="B37" s="8" t="s">
        <v>9</v>
      </c>
      <c r="C37" s="6" t="s">
        <v>7</v>
      </c>
      <c r="D37" s="20">
        <f>D9+D16-D26</f>
        <v>-265076.41000000003</v>
      </c>
    </row>
    <row r="38" spans="1:4" x14ac:dyDescent="0.25">
      <c r="A38" s="12"/>
      <c r="B38" s="8" t="s">
        <v>114</v>
      </c>
      <c r="C38" s="6" t="s">
        <v>7</v>
      </c>
      <c r="D38" s="20">
        <f>D17-D25-D24</f>
        <v>0</v>
      </c>
    </row>
    <row r="39" spans="1:4" x14ac:dyDescent="0.25">
      <c r="A39" s="16"/>
      <c r="D39" s="19"/>
    </row>
    <row r="40" spans="1:4" ht="15" customHeight="1" x14ac:dyDescent="0.25">
      <c r="A40" s="2" t="s">
        <v>43</v>
      </c>
      <c r="B40" s="2"/>
      <c r="C40" s="2"/>
      <c r="D40" s="2"/>
    </row>
    <row r="41" spans="1:4" x14ac:dyDescent="0.25">
      <c r="A41" s="17" t="s">
        <v>44</v>
      </c>
      <c r="B41" s="18"/>
      <c r="C41" s="18"/>
      <c r="D41" s="34"/>
    </row>
    <row r="42" spans="1:4" x14ac:dyDescent="0.25">
      <c r="A42" s="17" t="s">
        <v>45</v>
      </c>
      <c r="B42" s="18"/>
      <c r="C42" s="18"/>
      <c r="D42" s="34"/>
    </row>
    <row r="43" spans="1:4" x14ac:dyDescent="0.25">
      <c r="A43" s="17" t="s">
        <v>46</v>
      </c>
      <c r="B43" s="18"/>
      <c r="C43" s="18"/>
      <c r="D43" s="34"/>
    </row>
    <row r="44" spans="1:4" x14ac:dyDescent="0.25">
      <c r="A44" s="17" t="s">
        <v>47</v>
      </c>
      <c r="B44" s="18"/>
      <c r="C44" s="18"/>
      <c r="D44" s="34"/>
    </row>
    <row r="45" spans="1:4" x14ac:dyDescent="0.25">
      <c r="A45" s="17" t="s">
        <v>48</v>
      </c>
      <c r="B45" s="18"/>
      <c r="C45" s="18"/>
      <c r="D45" s="34"/>
    </row>
    <row r="46" spans="1:4" x14ac:dyDescent="0.25">
      <c r="A46" s="17"/>
      <c r="B46" s="18"/>
      <c r="C46" s="18"/>
      <c r="D46" s="34"/>
    </row>
    <row r="47" spans="1:4" x14ac:dyDescent="0.25">
      <c r="A47" s="17"/>
      <c r="B47" s="14" t="s">
        <v>49</v>
      </c>
      <c r="D47" s="19"/>
    </row>
    <row r="48" spans="1:4" x14ac:dyDescent="0.25">
      <c r="A48" s="17"/>
      <c r="C48" t="s">
        <v>50</v>
      </c>
      <c r="D48" s="19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5" t="s">
        <v>0</v>
      </c>
      <c r="C1" s="5"/>
      <c r="D1" s="5"/>
    </row>
    <row r="4" spans="1:4" ht="69" customHeight="1" x14ac:dyDescent="0.25">
      <c r="A4" s="4" t="s">
        <v>51</v>
      </c>
      <c r="B4" s="4"/>
      <c r="C4" s="4"/>
      <c r="D4" s="4"/>
    </row>
    <row r="5" spans="1:4" ht="16.5" customHeight="1" x14ac:dyDescent="0.25">
      <c r="A5" s="6"/>
      <c r="B5" s="6"/>
      <c r="C5" s="6"/>
      <c r="D5" s="6"/>
    </row>
    <row r="6" spans="1:4" ht="16.5" customHeight="1" x14ac:dyDescent="0.25">
      <c r="A6" s="7" t="s">
        <v>2</v>
      </c>
      <c r="B6" s="7" t="s">
        <v>3</v>
      </c>
      <c r="C6" s="7" t="s">
        <v>4</v>
      </c>
      <c r="D6" s="7" t="s">
        <v>5</v>
      </c>
    </row>
    <row r="7" spans="1:4" ht="16.5" customHeight="1" x14ac:dyDescent="0.25">
      <c r="A7" s="6"/>
      <c r="B7" s="8" t="s">
        <v>6</v>
      </c>
      <c r="C7" s="6" t="s">
        <v>7</v>
      </c>
      <c r="D7" s="6">
        <f>D8+D9</f>
        <v>-356278.93</v>
      </c>
    </row>
    <row r="8" spans="1:4" ht="16.5" customHeight="1" x14ac:dyDescent="0.25">
      <c r="A8" s="6"/>
      <c r="B8" s="8" t="s">
        <v>8</v>
      </c>
      <c r="C8" s="6" t="s">
        <v>7</v>
      </c>
      <c r="D8" s="6">
        <v>-156776.24</v>
      </c>
    </row>
    <row r="9" spans="1:4" ht="16.5" customHeight="1" x14ac:dyDescent="0.25">
      <c r="A9" s="6"/>
      <c r="B9" s="8" t="s">
        <v>9</v>
      </c>
      <c r="C9" s="6" t="s">
        <v>7</v>
      </c>
      <c r="D9" s="6">
        <v>-199502.69</v>
      </c>
    </row>
    <row r="10" spans="1:4" ht="16.5" customHeight="1" x14ac:dyDescent="0.25">
      <c r="A10" s="3" t="s">
        <v>10</v>
      </c>
      <c r="B10" s="3"/>
      <c r="C10" s="3"/>
      <c r="D10" s="3"/>
    </row>
    <row r="11" spans="1:4" ht="16.5" customHeight="1" x14ac:dyDescent="0.25">
      <c r="A11" s="9" t="s">
        <v>11</v>
      </c>
      <c r="B11" s="10" t="s">
        <v>12</v>
      </c>
      <c r="C11" s="6" t="s">
        <v>7</v>
      </c>
      <c r="D11" s="6">
        <v>110275.92</v>
      </c>
    </row>
    <row r="12" spans="1:4" ht="16.5" customHeight="1" x14ac:dyDescent="0.25">
      <c r="A12" s="9" t="s">
        <v>13</v>
      </c>
      <c r="B12" s="11" t="s">
        <v>14</v>
      </c>
      <c r="C12" s="6" t="s">
        <v>7</v>
      </c>
      <c r="D12" s="6">
        <v>87835.4</v>
      </c>
    </row>
    <row r="13" spans="1:4" ht="16.5" customHeight="1" x14ac:dyDescent="0.25">
      <c r="A13" s="12"/>
      <c r="B13" s="13" t="s">
        <v>15</v>
      </c>
      <c r="C13" s="6" t="s">
        <v>7</v>
      </c>
      <c r="D13" s="6">
        <f>D10+D11+D12</f>
        <v>198111.32</v>
      </c>
    </row>
    <row r="14" spans="1:4" ht="16.5" customHeight="1" x14ac:dyDescent="0.25">
      <c r="A14" s="3" t="s">
        <v>16</v>
      </c>
      <c r="B14" s="3"/>
      <c r="C14" s="3"/>
      <c r="D14" s="3"/>
    </row>
    <row r="15" spans="1:4" ht="16.5" customHeight="1" x14ac:dyDescent="0.25">
      <c r="A15" s="9" t="s">
        <v>17</v>
      </c>
      <c r="B15" s="10" t="s">
        <v>12</v>
      </c>
      <c r="C15" s="6" t="s">
        <v>7</v>
      </c>
      <c r="D15" s="6">
        <v>92561.9</v>
      </c>
    </row>
    <row r="16" spans="1:4" ht="16.5" customHeight="1" x14ac:dyDescent="0.25">
      <c r="A16" s="9" t="s">
        <v>18</v>
      </c>
      <c r="B16" s="11" t="s">
        <v>14</v>
      </c>
      <c r="C16" s="6" t="s">
        <v>7</v>
      </c>
      <c r="D16" s="6">
        <v>59314.04</v>
      </c>
    </row>
    <row r="17" spans="1:4" ht="16.5" customHeight="1" x14ac:dyDescent="0.25">
      <c r="A17" s="9" t="s">
        <v>19</v>
      </c>
      <c r="B17" s="6" t="s">
        <v>20</v>
      </c>
      <c r="C17" s="6" t="s">
        <v>7</v>
      </c>
      <c r="D17" s="6"/>
    </row>
    <row r="18" spans="1:4" ht="16.5" customHeight="1" x14ac:dyDescent="0.25">
      <c r="A18" s="12"/>
      <c r="B18" s="13" t="s">
        <v>15</v>
      </c>
      <c r="C18" s="6" t="s">
        <v>7</v>
      </c>
      <c r="D18" s="6">
        <f>D15+D16+D17</f>
        <v>151875.94</v>
      </c>
    </row>
    <row r="19" spans="1:4" ht="16.5" customHeight="1" x14ac:dyDescent="0.25">
      <c r="A19" s="3" t="s">
        <v>21</v>
      </c>
      <c r="B19" s="3"/>
      <c r="C19" s="3"/>
      <c r="D19" s="3"/>
    </row>
    <row r="20" spans="1:4" ht="16.5" customHeight="1" x14ac:dyDescent="0.25">
      <c r="A20" s="9" t="s">
        <v>22</v>
      </c>
      <c r="B20" s="6" t="s">
        <v>23</v>
      </c>
      <c r="C20" s="6" t="s">
        <v>7</v>
      </c>
      <c r="D20" s="6">
        <v>71679.350000000006</v>
      </c>
    </row>
    <row r="21" spans="1:4" ht="16.5" customHeight="1" x14ac:dyDescent="0.25">
      <c r="A21" s="9" t="s">
        <v>24</v>
      </c>
      <c r="B21" s="6" t="s">
        <v>25</v>
      </c>
      <c r="C21" s="6" t="s">
        <v>7</v>
      </c>
      <c r="D21" s="6">
        <v>5666.8</v>
      </c>
    </row>
    <row r="22" spans="1:4" ht="16.5" customHeight="1" x14ac:dyDescent="0.25">
      <c r="A22" s="9" t="s">
        <v>26</v>
      </c>
      <c r="B22" s="6" t="s">
        <v>27</v>
      </c>
      <c r="C22" s="6" t="s">
        <v>7</v>
      </c>
      <c r="D22" s="6">
        <v>2499.17</v>
      </c>
    </row>
    <row r="23" spans="1:4" ht="16.5" customHeight="1" x14ac:dyDescent="0.25">
      <c r="A23" s="9" t="s">
        <v>28</v>
      </c>
      <c r="B23" s="6" t="s">
        <v>29</v>
      </c>
      <c r="C23" s="6" t="s">
        <v>7</v>
      </c>
      <c r="D23" s="6"/>
    </row>
    <row r="24" spans="1:4" ht="16.5" customHeight="1" x14ac:dyDescent="0.25">
      <c r="A24" s="9" t="s">
        <v>30</v>
      </c>
      <c r="B24" s="6" t="s">
        <v>31</v>
      </c>
      <c r="C24" s="6" t="s">
        <v>7</v>
      </c>
      <c r="D24" s="6"/>
    </row>
    <row r="25" spans="1:4" ht="16.5" customHeight="1" x14ac:dyDescent="0.25">
      <c r="A25" s="12"/>
      <c r="B25" s="15" t="s">
        <v>15</v>
      </c>
      <c r="C25" s="6" t="s">
        <v>7</v>
      </c>
      <c r="D25" s="6">
        <f>D20+D21+D22+D23+D24</f>
        <v>79845.320000000007</v>
      </c>
    </row>
    <row r="26" spans="1:4" ht="16.5" customHeight="1" x14ac:dyDescent="0.25">
      <c r="A26" s="3" t="s">
        <v>32</v>
      </c>
      <c r="B26" s="3"/>
      <c r="C26" s="3"/>
      <c r="D26" s="3"/>
    </row>
    <row r="27" spans="1:4" ht="16.5" customHeight="1" x14ac:dyDescent="0.25">
      <c r="A27" s="9" t="s">
        <v>33</v>
      </c>
      <c r="B27" s="6" t="s">
        <v>12</v>
      </c>
      <c r="C27" s="6" t="s">
        <v>7</v>
      </c>
      <c r="D27" s="6">
        <v>39977.589999999997</v>
      </c>
    </row>
    <row r="28" spans="1:4" ht="16.5" customHeight="1" x14ac:dyDescent="0.25">
      <c r="A28" s="9" t="s">
        <v>34</v>
      </c>
      <c r="B28" s="6" t="s">
        <v>14</v>
      </c>
      <c r="C28" s="6" t="s">
        <v>7</v>
      </c>
      <c r="D28" s="6">
        <v>44471.53</v>
      </c>
    </row>
    <row r="29" spans="1:4" ht="16.5" customHeight="1" x14ac:dyDescent="0.25">
      <c r="A29" s="9" t="s">
        <v>35</v>
      </c>
      <c r="B29" s="6" t="s">
        <v>36</v>
      </c>
      <c r="C29" s="6" t="s">
        <v>7</v>
      </c>
      <c r="D29" s="6">
        <v>2980.6</v>
      </c>
    </row>
    <row r="30" spans="1:4" ht="16.5" customHeight="1" x14ac:dyDescent="0.25">
      <c r="A30" s="9" t="s">
        <v>37</v>
      </c>
      <c r="B30" s="6" t="s">
        <v>38</v>
      </c>
      <c r="C30" s="6" t="s">
        <v>7</v>
      </c>
      <c r="D30" s="6">
        <v>146994.70000000001</v>
      </c>
    </row>
    <row r="31" spans="1:4" ht="16.5" customHeight="1" x14ac:dyDescent="0.25">
      <c r="A31" s="9" t="s">
        <v>39</v>
      </c>
      <c r="B31" s="6" t="s">
        <v>40</v>
      </c>
      <c r="C31" s="6" t="s">
        <v>7</v>
      </c>
      <c r="D31" s="6">
        <v>21165.78</v>
      </c>
    </row>
    <row r="32" spans="1:4" ht="16.5" customHeight="1" x14ac:dyDescent="0.25">
      <c r="A32" s="12"/>
      <c r="B32" s="15" t="s">
        <v>41</v>
      </c>
      <c r="C32" s="6" t="s">
        <v>7</v>
      </c>
      <c r="D32" s="6">
        <f>D27+D28+D29+D30+D31</f>
        <v>255590.2</v>
      </c>
    </row>
    <row r="33" spans="1:4" ht="16.5" customHeight="1" x14ac:dyDescent="0.25">
      <c r="A33" s="12"/>
      <c r="B33" s="8" t="s">
        <v>42</v>
      </c>
      <c r="C33" s="6" t="s">
        <v>7</v>
      </c>
      <c r="D33" s="6">
        <f>D34+D35</f>
        <v>-284248.31</v>
      </c>
    </row>
    <row r="34" spans="1:4" ht="16.5" customHeight="1" x14ac:dyDescent="0.25">
      <c r="A34" s="12"/>
      <c r="B34" s="8" t="s">
        <v>8</v>
      </c>
      <c r="C34" s="6" t="s">
        <v>7</v>
      </c>
      <c r="D34" s="6">
        <f>D8+D15-D20-D21-D22</f>
        <v>-144059.66</v>
      </c>
    </row>
    <row r="35" spans="1:4" ht="16.5" customHeight="1" x14ac:dyDescent="0.25">
      <c r="A35" s="12"/>
      <c r="B35" s="8" t="s">
        <v>9</v>
      </c>
      <c r="C35" s="6" t="s">
        <v>7</v>
      </c>
      <c r="D35" s="6">
        <f>D9+D16-D24</f>
        <v>-140188.65</v>
      </c>
    </row>
    <row r="36" spans="1:4" ht="16.5" customHeight="1" x14ac:dyDescent="0.25">
      <c r="A36" s="16"/>
    </row>
    <row r="37" spans="1:4" ht="16.5" customHeight="1" x14ac:dyDescent="0.25">
      <c r="A37" s="2" t="s">
        <v>43</v>
      </c>
      <c r="B37" s="2"/>
      <c r="C37" s="2"/>
      <c r="D37" s="2"/>
    </row>
    <row r="38" spans="1:4" ht="16.5" customHeight="1" x14ac:dyDescent="0.25">
      <c r="A38" s="17" t="s">
        <v>44</v>
      </c>
      <c r="B38" s="18"/>
      <c r="C38" s="18"/>
      <c r="D38" s="18"/>
    </row>
    <row r="39" spans="1:4" ht="16.5" customHeight="1" x14ac:dyDescent="0.25">
      <c r="A39" s="17" t="s">
        <v>45</v>
      </c>
      <c r="B39" s="18"/>
      <c r="C39" s="18"/>
      <c r="D39" s="18"/>
    </row>
    <row r="40" spans="1:4" ht="16.5" customHeight="1" x14ac:dyDescent="0.25">
      <c r="A40" s="17" t="s">
        <v>46</v>
      </c>
      <c r="B40" s="18"/>
      <c r="C40" s="18"/>
      <c r="D40" s="18"/>
    </row>
    <row r="41" spans="1:4" ht="16.5" customHeight="1" x14ac:dyDescent="0.25">
      <c r="A41" s="17" t="s">
        <v>47</v>
      </c>
      <c r="B41" s="18"/>
      <c r="C41" s="18"/>
      <c r="D41" s="18"/>
    </row>
    <row r="42" spans="1:4" ht="16.5" customHeight="1" x14ac:dyDescent="0.25">
      <c r="A42" s="17" t="s">
        <v>48</v>
      </c>
      <c r="B42" s="18"/>
      <c r="C42" s="18"/>
      <c r="D42" s="18"/>
    </row>
    <row r="43" spans="1:4" ht="16.5" customHeight="1" x14ac:dyDescent="0.25">
      <c r="A43" s="17"/>
      <c r="B43" s="18"/>
      <c r="C43" s="18"/>
      <c r="D43" s="18"/>
    </row>
    <row r="44" spans="1:4" ht="16.5" customHeight="1" x14ac:dyDescent="0.25">
      <c r="A44" s="17"/>
      <c r="B44" s="14" t="s">
        <v>49</v>
      </c>
    </row>
    <row r="45" spans="1:4" ht="16.5" customHeight="1" x14ac:dyDescent="0.25">
      <c r="A45" s="17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1025" width="8.7109375"/>
  </cols>
  <sheetData>
    <row r="1" spans="1:4" x14ac:dyDescent="0.25">
      <c r="B1" s="5" t="s">
        <v>52</v>
      </c>
      <c r="C1" s="5"/>
      <c r="D1" s="5"/>
    </row>
    <row r="4" spans="1:4" ht="59.25" customHeight="1" x14ac:dyDescent="0.25">
      <c r="A4" s="4" t="s">
        <v>115</v>
      </c>
      <c r="B4" s="4"/>
      <c r="C4" s="4"/>
      <c r="D4" s="4"/>
    </row>
    <row r="5" spans="1:4" x14ac:dyDescent="0.25">
      <c r="A5" s="6"/>
      <c r="B5" s="6"/>
      <c r="C5" s="6"/>
      <c r="D5" s="20"/>
    </row>
    <row r="6" spans="1:4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x14ac:dyDescent="0.25">
      <c r="A7" s="22"/>
      <c r="B7" s="23" t="s">
        <v>6</v>
      </c>
      <c r="C7" s="22" t="s">
        <v>7</v>
      </c>
      <c r="D7" s="24">
        <f>D8+D9</f>
        <v>580627.44000000006</v>
      </c>
    </row>
    <row r="8" spans="1:4" x14ac:dyDescent="0.25">
      <c r="A8" s="22"/>
      <c r="B8" s="23" t="s">
        <v>8</v>
      </c>
      <c r="C8" s="22" t="s">
        <v>7</v>
      </c>
      <c r="D8" s="25">
        <v>561193.89</v>
      </c>
    </row>
    <row r="9" spans="1:4" x14ac:dyDescent="0.25">
      <c r="A9" s="22"/>
      <c r="B9" s="23" t="s">
        <v>9</v>
      </c>
      <c r="C9" s="22" t="s">
        <v>7</v>
      </c>
      <c r="D9" s="25">
        <v>19433.55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157857.9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57952.98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215810.88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139685.20000000001</v>
      </c>
    </row>
    <row r="16" spans="1:4" x14ac:dyDescent="0.25">
      <c r="A16" s="9" t="s">
        <v>18</v>
      </c>
      <c r="B16" s="11" t="s">
        <v>14</v>
      </c>
      <c r="C16" s="6" t="s">
        <v>7</v>
      </c>
      <c r="D16" s="20">
        <v>53622.62</v>
      </c>
    </row>
    <row r="17" spans="1:4" x14ac:dyDescent="0.25">
      <c r="A17" s="9" t="s">
        <v>56</v>
      </c>
      <c r="B17" s="11" t="s">
        <v>106</v>
      </c>
      <c r="C17" s="6" t="s">
        <v>7</v>
      </c>
      <c r="D17" s="20">
        <v>14097.56</v>
      </c>
    </row>
    <row r="18" spans="1:4" x14ac:dyDescent="0.25">
      <c r="A18" s="9" t="s">
        <v>19</v>
      </c>
      <c r="B18" s="6" t="s">
        <v>20</v>
      </c>
      <c r="C18" s="6" t="s">
        <v>7</v>
      </c>
      <c r="D18" s="20">
        <v>587949.87</v>
      </c>
    </row>
    <row r="19" spans="1:4" x14ac:dyDescent="0.25">
      <c r="A19" s="12"/>
      <c r="B19" s="13" t="s">
        <v>15</v>
      </c>
      <c r="C19" s="6" t="s">
        <v>7</v>
      </c>
      <c r="D19" s="26">
        <f>D15+D16+D18+D17</f>
        <v>795355.25</v>
      </c>
    </row>
    <row r="20" spans="1:4" x14ac:dyDescent="0.25">
      <c r="A20" s="3" t="s">
        <v>21</v>
      </c>
      <c r="B20" s="3"/>
      <c r="C20" s="3"/>
      <c r="D20" s="3"/>
    </row>
    <row r="21" spans="1:4" x14ac:dyDescent="0.25">
      <c r="A21" s="9" t="s">
        <v>22</v>
      </c>
      <c r="B21" s="6" t="s">
        <v>23</v>
      </c>
      <c r="C21" s="6" t="s">
        <v>7</v>
      </c>
      <c r="D21" s="20">
        <v>102607.64</v>
      </c>
    </row>
    <row r="22" spans="1:4" x14ac:dyDescent="0.25">
      <c r="A22" s="9" t="s">
        <v>24</v>
      </c>
      <c r="B22" s="6" t="s">
        <v>25</v>
      </c>
      <c r="C22" s="6" t="s">
        <v>7</v>
      </c>
      <c r="D22" s="20">
        <v>7971.36</v>
      </c>
    </row>
    <row r="23" spans="1:4" x14ac:dyDescent="0.25">
      <c r="A23" s="9" t="s">
        <v>26</v>
      </c>
      <c r="B23" s="6" t="s">
        <v>27</v>
      </c>
      <c r="C23" s="6" t="s">
        <v>7</v>
      </c>
      <c r="D23" s="20">
        <v>3771.5</v>
      </c>
    </row>
    <row r="24" spans="1:4" x14ac:dyDescent="0.25">
      <c r="A24" s="9" t="s">
        <v>28</v>
      </c>
      <c r="B24" s="6" t="s">
        <v>29</v>
      </c>
      <c r="C24" s="6" t="s">
        <v>7</v>
      </c>
      <c r="D24" s="20">
        <f>D25+D26</f>
        <v>610485</v>
      </c>
    </row>
    <row r="25" spans="1:4" x14ac:dyDescent="0.25">
      <c r="A25" s="9" t="s">
        <v>77</v>
      </c>
      <c r="B25" s="6" t="s">
        <v>116</v>
      </c>
      <c r="C25" s="6" t="s">
        <v>7</v>
      </c>
      <c r="D25" s="20">
        <v>550000</v>
      </c>
    </row>
    <row r="26" spans="1:4" x14ac:dyDescent="0.25">
      <c r="A26" s="9" t="s">
        <v>102</v>
      </c>
      <c r="B26" s="6" t="s">
        <v>117</v>
      </c>
      <c r="C26" s="6" t="s">
        <v>7</v>
      </c>
      <c r="D26" s="20">
        <v>60485</v>
      </c>
    </row>
    <row r="27" spans="1:4" x14ac:dyDescent="0.25">
      <c r="A27" s="9" t="s">
        <v>30</v>
      </c>
      <c r="B27" s="6" t="s">
        <v>31</v>
      </c>
      <c r="C27" s="6" t="s">
        <v>7</v>
      </c>
      <c r="D27" s="20"/>
    </row>
    <row r="28" spans="1:4" x14ac:dyDescent="0.25">
      <c r="A28" s="12"/>
      <c r="B28" s="15" t="s">
        <v>15</v>
      </c>
      <c r="C28" s="6" t="s">
        <v>7</v>
      </c>
      <c r="D28" s="26">
        <f>D21+D22+D23+D24+D27</f>
        <v>724835.5</v>
      </c>
    </row>
    <row r="29" spans="1:4" x14ac:dyDescent="0.25">
      <c r="A29" s="29"/>
      <c r="B29" s="30" t="s">
        <v>60</v>
      </c>
      <c r="C29" s="31" t="s">
        <v>7</v>
      </c>
      <c r="D29" s="32">
        <f>D30+D31</f>
        <v>651147.18999999994</v>
      </c>
    </row>
    <row r="30" spans="1:4" x14ac:dyDescent="0.25">
      <c r="A30" s="29"/>
      <c r="B30" s="30" t="s">
        <v>8</v>
      </c>
      <c r="C30" s="31" t="s">
        <v>7</v>
      </c>
      <c r="D30" s="33">
        <f>D8+D15+D18-D21-D22-D23-D24</f>
        <v>563993.46</v>
      </c>
    </row>
    <row r="31" spans="1:4" x14ac:dyDescent="0.25">
      <c r="A31" s="29"/>
      <c r="B31" s="30" t="s">
        <v>9</v>
      </c>
      <c r="C31" s="31" t="s">
        <v>7</v>
      </c>
      <c r="D31" s="33">
        <f>D9+D16+D17-D27</f>
        <v>87153.73</v>
      </c>
    </row>
    <row r="32" spans="1:4" x14ac:dyDescent="0.25">
      <c r="A32" s="3" t="s">
        <v>32</v>
      </c>
      <c r="B32" s="3"/>
      <c r="C32" s="3"/>
      <c r="D32" s="3"/>
    </row>
    <row r="33" spans="1:4" x14ac:dyDescent="0.25">
      <c r="A33" s="9" t="s">
        <v>33</v>
      </c>
      <c r="B33" s="6" t="s">
        <v>12</v>
      </c>
      <c r="C33" s="6" t="s">
        <v>7</v>
      </c>
      <c r="D33" s="20">
        <f>18172.7+21060.48</f>
        <v>39233.18</v>
      </c>
    </row>
    <row r="34" spans="1:4" x14ac:dyDescent="0.25">
      <c r="A34" s="9" t="s">
        <v>34</v>
      </c>
      <c r="B34" s="6" t="s">
        <v>14</v>
      </c>
      <c r="C34" s="6" t="s">
        <v>7</v>
      </c>
      <c r="D34" s="20">
        <f>8905.17+4330.36</f>
        <v>13235.529999999999</v>
      </c>
    </row>
    <row r="35" spans="1:4" x14ac:dyDescent="0.25">
      <c r="A35" s="9" t="s">
        <v>35</v>
      </c>
      <c r="B35" s="6" t="s">
        <v>36</v>
      </c>
      <c r="C35" s="6" t="s">
        <v>7</v>
      </c>
      <c r="D35" s="20">
        <f>2934.42+360.45+2000</f>
        <v>5294.87</v>
      </c>
    </row>
    <row r="36" spans="1:4" x14ac:dyDescent="0.25">
      <c r="A36" s="9" t="s">
        <v>37</v>
      </c>
      <c r="B36" s="6" t="s">
        <v>38</v>
      </c>
      <c r="C36" s="6" t="s">
        <v>7</v>
      </c>
      <c r="D36" s="20">
        <f>57054.58+47214.2</f>
        <v>104268.78</v>
      </c>
    </row>
    <row r="37" spans="1:4" x14ac:dyDescent="0.25">
      <c r="A37" s="9" t="s">
        <v>39</v>
      </c>
      <c r="B37" s="6" t="s">
        <v>40</v>
      </c>
      <c r="C37" s="6" t="s">
        <v>7</v>
      </c>
      <c r="D37" s="20">
        <f>3826.87+2743.01+2889.93+3000</f>
        <v>12459.81</v>
      </c>
    </row>
    <row r="38" spans="1:4" x14ac:dyDescent="0.25">
      <c r="A38" s="9" t="s">
        <v>61</v>
      </c>
      <c r="B38" s="6" t="s">
        <v>62</v>
      </c>
      <c r="C38" s="6" t="s">
        <v>7</v>
      </c>
      <c r="D38" s="20">
        <v>267.67</v>
      </c>
    </row>
    <row r="39" spans="1:4" x14ac:dyDescent="0.25">
      <c r="A39" s="9" t="s">
        <v>63</v>
      </c>
      <c r="B39" s="6" t="s">
        <v>64</v>
      </c>
      <c r="C39" s="6" t="s">
        <v>7</v>
      </c>
      <c r="D39" s="20">
        <f>602.96+506.53</f>
        <v>1109.49</v>
      </c>
    </row>
    <row r="40" spans="1:4" x14ac:dyDescent="0.25">
      <c r="A40" s="12"/>
      <c r="B40" s="15" t="s">
        <v>41</v>
      </c>
      <c r="C40" s="6" t="s">
        <v>7</v>
      </c>
      <c r="D40" s="26">
        <f>D33+D34+D35+D36+D37+D38+D39</f>
        <v>175869.33</v>
      </c>
    </row>
    <row r="41" spans="1:4" x14ac:dyDescent="0.25">
      <c r="A41" s="16"/>
    </row>
    <row r="42" spans="1:4" ht="15" customHeight="1" x14ac:dyDescent="0.25">
      <c r="A42" s="2" t="s">
        <v>43</v>
      </c>
      <c r="B42" s="2"/>
      <c r="C42" s="2"/>
      <c r="D42" s="2"/>
    </row>
    <row r="43" spans="1:4" x14ac:dyDescent="0.25">
      <c r="A43" s="17" t="s">
        <v>44</v>
      </c>
      <c r="B43" s="18"/>
      <c r="C43" s="18"/>
      <c r="D43" s="34"/>
    </row>
    <row r="44" spans="1:4" x14ac:dyDescent="0.25">
      <c r="A44" s="17" t="s">
        <v>45</v>
      </c>
      <c r="B44" s="18"/>
      <c r="C44" s="18"/>
      <c r="D44" s="34"/>
    </row>
    <row r="45" spans="1:4" x14ac:dyDescent="0.25">
      <c r="A45" s="17" t="s">
        <v>46</v>
      </c>
      <c r="B45" s="18"/>
      <c r="C45" s="18"/>
      <c r="D45" s="34"/>
    </row>
    <row r="46" spans="1:4" x14ac:dyDescent="0.25">
      <c r="A46" s="17" t="s">
        <v>47</v>
      </c>
      <c r="B46" s="18"/>
      <c r="C46" s="18"/>
      <c r="D46" s="34"/>
    </row>
    <row r="47" spans="1:4" x14ac:dyDescent="0.25">
      <c r="A47" s="17" t="s">
        <v>48</v>
      </c>
      <c r="B47" s="18"/>
      <c r="C47" s="18"/>
      <c r="D47" s="34"/>
    </row>
    <row r="48" spans="1:4" x14ac:dyDescent="0.25">
      <c r="A48" s="17"/>
      <c r="B48" s="18"/>
      <c r="C48" s="18"/>
      <c r="D48" s="34"/>
    </row>
    <row r="49" spans="1:3" x14ac:dyDescent="0.25">
      <c r="A49" s="17"/>
      <c r="B49" s="14" t="s">
        <v>49</v>
      </c>
    </row>
    <row r="50" spans="1:3" x14ac:dyDescent="0.25">
      <c r="A50" s="17"/>
      <c r="C50" t="s">
        <v>65</v>
      </c>
    </row>
    <row r="52" spans="1:3" x14ac:dyDescent="0.25">
      <c r="A52" s="35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1025" width="8.7109375"/>
  </cols>
  <sheetData>
    <row r="1" spans="1:4" x14ac:dyDescent="0.25">
      <c r="B1" s="5" t="s">
        <v>0</v>
      </c>
      <c r="C1" s="5"/>
      <c r="D1" s="5"/>
    </row>
    <row r="4" spans="1:4" ht="61.5" customHeight="1" x14ac:dyDescent="0.25">
      <c r="A4" s="4" t="s">
        <v>118</v>
      </c>
      <c r="B4" s="4"/>
      <c r="C4" s="4"/>
      <c r="D4" s="4"/>
    </row>
    <row r="5" spans="1:4" x14ac:dyDescent="0.25">
      <c r="A5" s="6"/>
      <c r="B5" s="6"/>
      <c r="C5" s="6"/>
      <c r="D5" s="20"/>
    </row>
    <row r="6" spans="1:4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x14ac:dyDescent="0.25">
      <c r="A7" s="22"/>
      <c r="B7" s="23" t="s">
        <v>119</v>
      </c>
      <c r="C7" s="22" t="s">
        <v>7</v>
      </c>
      <c r="D7" s="24">
        <f>D8+D9</f>
        <v>0</v>
      </c>
    </row>
    <row r="8" spans="1:4" x14ac:dyDescent="0.25">
      <c r="A8" s="22"/>
      <c r="B8" s="23" t="s">
        <v>8</v>
      </c>
      <c r="C8" s="22" t="s">
        <v>7</v>
      </c>
      <c r="D8" s="25"/>
    </row>
    <row r="9" spans="1:4" x14ac:dyDescent="0.25">
      <c r="A9" s="22"/>
      <c r="B9" s="23" t="s">
        <v>9</v>
      </c>
      <c r="C9" s="22" t="s">
        <v>7</v>
      </c>
      <c r="D9" s="25"/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87320.88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32851.32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120172.20000000001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69875.53</v>
      </c>
    </row>
    <row r="16" spans="1:4" x14ac:dyDescent="0.25">
      <c r="A16" s="9" t="s">
        <v>18</v>
      </c>
      <c r="B16" s="11" t="s">
        <v>14</v>
      </c>
      <c r="C16" s="6" t="s">
        <v>7</v>
      </c>
      <c r="D16" s="20">
        <v>26288.14</v>
      </c>
    </row>
    <row r="17" spans="1:4" x14ac:dyDescent="0.25">
      <c r="A17" s="9" t="s">
        <v>19</v>
      </c>
      <c r="B17" s="6" t="s">
        <v>20</v>
      </c>
      <c r="C17" s="6" t="s">
        <v>7</v>
      </c>
      <c r="D17" s="20">
        <v>12000</v>
      </c>
    </row>
    <row r="18" spans="1:4" x14ac:dyDescent="0.25">
      <c r="A18" s="9" t="s">
        <v>85</v>
      </c>
      <c r="B18" s="6" t="s">
        <v>120</v>
      </c>
      <c r="C18" s="6" t="s">
        <v>7</v>
      </c>
      <c r="D18" s="20">
        <v>30000</v>
      </c>
    </row>
    <row r="19" spans="1:4" x14ac:dyDescent="0.25">
      <c r="A19" s="12"/>
      <c r="B19" s="13" t="s">
        <v>15</v>
      </c>
      <c r="C19" s="6" t="s">
        <v>7</v>
      </c>
      <c r="D19" s="26">
        <f>D15+D16+D17</f>
        <v>108163.67</v>
      </c>
    </row>
    <row r="20" spans="1:4" x14ac:dyDescent="0.25">
      <c r="A20" s="3" t="s">
        <v>21</v>
      </c>
      <c r="B20" s="3"/>
      <c r="C20" s="3"/>
      <c r="D20" s="3"/>
    </row>
    <row r="21" spans="1:4" x14ac:dyDescent="0.25">
      <c r="A21" s="9" t="s">
        <v>22</v>
      </c>
      <c r="B21" s="6" t="s">
        <v>23</v>
      </c>
      <c r="C21" s="6" t="s">
        <v>7</v>
      </c>
      <c r="D21" s="20">
        <v>43660.44</v>
      </c>
    </row>
    <row r="22" spans="1:4" x14ac:dyDescent="0.25">
      <c r="A22" s="9" t="s">
        <v>24</v>
      </c>
      <c r="B22" s="6" t="s">
        <v>25</v>
      </c>
      <c r="C22" s="6" t="s">
        <v>7</v>
      </c>
      <c r="D22" s="20">
        <v>4238.88</v>
      </c>
    </row>
    <row r="23" spans="1:4" x14ac:dyDescent="0.25">
      <c r="A23" s="9" t="s">
        <v>26</v>
      </c>
      <c r="B23" s="6" t="s">
        <v>27</v>
      </c>
      <c r="C23" s="6" t="s">
        <v>7</v>
      </c>
      <c r="D23" s="20">
        <v>1886.64</v>
      </c>
    </row>
    <row r="24" spans="1:4" x14ac:dyDescent="0.25">
      <c r="A24" s="9" t="s">
        <v>28</v>
      </c>
      <c r="B24" s="6" t="s">
        <v>29</v>
      </c>
      <c r="C24" s="6" t="s">
        <v>7</v>
      </c>
      <c r="D24" s="20"/>
    </row>
    <row r="25" spans="1:4" x14ac:dyDescent="0.25">
      <c r="A25" s="9" t="s">
        <v>30</v>
      </c>
      <c r="B25" s="6" t="s">
        <v>31</v>
      </c>
      <c r="C25" s="6" t="s">
        <v>7</v>
      </c>
      <c r="D25" s="20"/>
    </row>
    <row r="26" spans="1:4" x14ac:dyDescent="0.25">
      <c r="A26" s="9" t="s">
        <v>110</v>
      </c>
      <c r="B26" s="6" t="s">
        <v>121</v>
      </c>
      <c r="C26" s="6" t="s">
        <v>7</v>
      </c>
      <c r="D26" s="20">
        <v>25600</v>
      </c>
    </row>
    <row r="27" spans="1:4" x14ac:dyDescent="0.25">
      <c r="A27" s="12"/>
      <c r="B27" s="15" t="s">
        <v>15</v>
      </c>
      <c r="C27" s="6" t="s">
        <v>7</v>
      </c>
      <c r="D27" s="26">
        <f>D21+D22+D23+D24+D25</f>
        <v>49785.96</v>
      </c>
    </row>
    <row r="28" spans="1:4" x14ac:dyDescent="0.25">
      <c r="A28" s="29"/>
      <c r="B28" s="30" t="s">
        <v>60</v>
      </c>
      <c r="C28" s="31" t="s">
        <v>7</v>
      </c>
      <c r="D28" s="32">
        <f>D29+D30</f>
        <v>62777.71</v>
      </c>
    </row>
    <row r="29" spans="1:4" x14ac:dyDescent="0.25">
      <c r="A29" s="29"/>
      <c r="B29" s="30" t="s">
        <v>8</v>
      </c>
      <c r="C29" s="31" t="s">
        <v>7</v>
      </c>
      <c r="D29" s="33">
        <f>D15+D17+D18-D21-D22-D23-D24-D26</f>
        <v>36489.57</v>
      </c>
    </row>
    <row r="30" spans="1:4" x14ac:dyDescent="0.25">
      <c r="A30" s="29"/>
      <c r="B30" s="30" t="s">
        <v>9</v>
      </c>
      <c r="C30" s="31" t="s">
        <v>7</v>
      </c>
      <c r="D30" s="33">
        <f>D16-D25</f>
        <v>26288.14</v>
      </c>
    </row>
    <row r="31" spans="1:4" x14ac:dyDescent="0.25">
      <c r="A31" s="3" t="s">
        <v>32</v>
      </c>
      <c r="B31" s="3"/>
      <c r="C31" s="3"/>
      <c r="D31" s="3"/>
    </row>
    <row r="32" spans="1:4" x14ac:dyDescent="0.25">
      <c r="A32" s="9" t="s">
        <v>33</v>
      </c>
      <c r="B32" s="6" t="s">
        <v>12</v>
      </c>
      <c r="C32" s="6" t="s">
        <v>7</v>
      </c>
      <c r="D32" s="20">
        <v>17445.349999999999</v>
      </c>
    </row>
    <row r="33" spans="1:4" x14ac:dyDescent="0.25">
      <c r="A33" s="9" t="s">
        <v>34</v>
      </c>
      <c r="B33" s="6" t="s">
        <v>14</v>
      </c>
      <c r="C33" s="6" t="s">
        <v>7</v>
      </c>
      <c r="D33" s="20">
        <v>6563.18</v>
      </c>
    </row>
    <row r="34" spans="1:4" x14ac:dyDescent="0.25">
      <c r="A34" s="9" t="s">
        <v>35</v>
      </c>
      <c r="B34" s="6" t="s">
        <v>36</v>
      </c>
      <c r="C34" s="6" t="s">
        <v>7</v>
      </c>
      <c r="D34" s="20">
        <v>25085.19</v>
      </c>
    </row>
    <row r="35" spans="1:4" x14ac:dyDescent="0.25">
      <c r="A35" s="9" t="s">
        <v>37</v>
      </c>
      <c r="B35" s="6" t="s">
        <v>38</v>
      </c>
      <c r="C35" s="6" t="s">
        <v>7</v>
      </c>
      <c r="D35" s="20">
        <f>1897.37+8007.34+52401.58</f>
        <v>62306.29</v>
      </c>
    </row>
    <row r="36" spans="1:4" x14ac:dyDescent="0.25">
      <c r="A36" s="9" t="s">
        <v>39</v>
      </c>
      <c r="B36" s="6" t="s">
        <v>40</v>
      </c>
      <c r="C36" s="6" t="s">
        <v>7</v>
      </c>
      <c r="D36" s="20">
        <f>3567.32+3202.05</f>
        <v>6769.3700000000008</v>
      </c>
    </row>
    <row r="37" spans="1:4" x14ac:dyDescent="0.25">
      <c r="A37" s="12"/>
      <c r="B37" s="15" t="s">
        <v>41</v>
      </c>
      <c r="C37" s="6" t="s">
        <v>7</v>
      </c>
      <c r="D37" s="26">
        <f>D32+D33+D34+D35+D36</f>
        <v>118169.38</v>
      </c>
    </row>
    <row r="38" spans="1:4" x14ac:dyDescent="0.25">
      <c r="A38" s="16"/>
    </row>
    <row r="39" spans="1:4" ht="15" customHeight="1" x14ac:dyDescent="0.25">
      <c r="A39" s="2" t="s">
        <v>43</v>
      </c>
      <c r="B39" s="2"/>
      <c r="C39" s="2"/>
      <c r="D39" s="2"/>
    </row>
    <row r="40" spans="1:4" x14ac:dyDescent="0.25">
      <c r="A40" s="17" t="s">
        <v>44</v>
      </c>
      <c r="B40" s="18"/>
      <c r="C40" s="18"/>
      <c r="D40" s="34"/>
    </row>
    <row r="41" spans="1:4" x14ac:dyDescent="0.25">
      <c r="A41" s="17" t="s">
        <v>45</v>
      </c>
      <c r="B41" s="18"/>
      <c r="C41" s="18"/>
      <c r="D41" s="34"/>
    </row>
    <row r="42" spans="1:4" x14ac:dyDescent="0.25">
      <c r="A42" s="17" t="s">
        <v>46</v>
      </c>
      <c r="B42" s="18"/>
      <c r="C42" s="18"/>
      <c r="D42" s="34"/>
    </row>
    <row r="43" spans="1:4" x14ac:dyDescent="0.25">
      <c r="A43" s="17" t="s">
        <v>47</v>
      </c>
      <c r="B43" s="18"/>
      <c r="C43" s="18"/>
      <c r="D43" s="34"/>
    </row>
    <row r="44" spans="1:4" x14ac:dyDescent="0.25">
      <c r="A44" s="17" t="s">
        <v>48</v>
      </c>
      <c r="B44" s="18"/>
      <c r="C44" s="18"/>
      <c r="D44" s="34"/>
    </row>
    <row r="45" spans="1:4" x14ac:dyDescent="0.25">
      <c r="A45" s="17"/>
      <c r="B45" s="18"/>
      <c r="C45" s="18"/>
      <c r="D45" s="34"/>
    </row>
    <row r="46" spans="1:4" x14ac:dyDescent="0.25">
      <c r="A46" s="17"/>
      <c r="B46" s="14" t="s">
        <v>49</v>
      </c>
    </row>
    <row r="47" spans="1:4" x14ac:dyDescent="0.25">
      <c r="A47" s="17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1025" width="8.7109375"/>
  </cols>
  <sheetData>
    <row r="1" spans="1:4" x14ac:dyDescent="0.25">
      <c r="B1" s="5" t="s">
        <v>52</v>
      </c>
      <c r="C1" s="5"/>
      <c r="D1" s="5"/>
    </row>
    <row r="4" spans="1:4" ht="63.75" customHeight="1" x14ac:dyDescent="0.25">
      <c r="A4" s="4" t="s">
        <v>53</v>
      </c>
      <c r="B4" s="4"/>
      <c r="C4" s="4"/>
      <c r="D4" s="4"/>
    </row>
    <row r="5" spans="1:4" x14ac:dyDescent="0.25">
      <c r="A5" s="6"/>
      <c r="B5" s="6"/>
      <c r="C5" s="6"/>
      <c r="D5" s="20"/>
    </row>
    <row r="6" spans="1:4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x14ac:dyDescent="0.25">
      <c r="A7" s="22"/>
      <c r="B7" s="23" t="s">
        <v>6</v>
      </c>
      <c r="C7" s="22" t="s">
        <v>7</v>
      </c>
      <c r="D7" s="24">
        <f>D8+D9</f>
        <v>19998.900000000001</v>
      </c>
    </row>
    <row r="8" spans="1:4" x14ac:dyDescent="0.25">
      <c r="A8" s="22"/>
      <c r="B8" s="23" t="s">
        <v>8</v>
      </c>
      <c r="C8" s="22" t="s">
        <v>7</v>
      </c>
      <c r="D8" s="25">
        <v>2537.61</v>
      </c>
    </row>
    <row r="9" spans="1:4" x14ac:dyDescent="0.25">
      <c r="A9" s="22"/>
      <c r="B9" s="23" t="s">
        <v>9</v>
      </c>
      <c r="C9" s="22" t="s">
        <v>7</v>
      </c>
      <c r="D9" s="25">
        <v>17461.29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162097.74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59901.42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221999.15999999997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129908.69</v>
      </c>
    </row>
    <row r="16" spans="1:4" ht="30" hidden="1" x14ac:dyDescent="0.25">
      <c r="A16" s="9" t="s">
        <v>54</v>
      </c>
      <c r="B16" s="27" t="s">
        <v>55</v>
      </c>
      <c r="C16" s="6" t="s">
        <v>7</v>
      </c>
      <c r="D16" s="20"/>
    </row>
    <row r="17" spans="1:4" x14ac:dyDescent="0.25">
      <c r="A17" s="9" t="s">
        <v>18</v>
      </c>
      <c r="B17" s="11" t="s">
        <v>14</v>
      </c>
      <c r="C17" s="6" t="s">
        <v>7</v>
      </c>
      <c r="D17" s="20">
        <v>49986.93</v>
      </c>
    </row>
    <row r="18" spans="1:4" hidden="1" x14ac:dyDescent="0.25">
      <c r="A18" s="9" t="s">
        <v>56</v>
      </c>
      <c r="B18" s="28" t="s">
        <v>57</v>
      </c>
      <c r="C18" s="6" t="s">
        <v>7</v>
      </c>
      <c r="D18" s="20"/>
    </row>
    <row r="19" spans="1:4" x14ac:dyDescent="0.25">
      <c r="A19" s="12"/>
      <c r="B19" s="13" t="s">
        <v>15</v>
      </c>
      <c r="C19" s="6" t="s">
        <v>7</v>
      </c>
      <c r="D19" s="26">
        <f>D15+D16+D17+D18</f>
        <v>179895.62</v>
      </c>
    </row>
    <row r="20" spans="1:4" x14ac:dyDescent="0.25">
      <c r="A20" s="3" t="s">
        <v>21</v>
      </c>
      <c r="B20" s="3"/>
      <c r="C20" s="3"/>
      <c r="D20" s="3"/>
    </row>
    <row r="21" spans="1:4" x14ac:dyDescent="0.25">
      <c r="A21" s="9" t="s">
        <v>22</v>
      </c>
      <c r="B21" s="6" t="s">
        <v>23</v>
      </c>
      <c r="C21" s="6" t="s">
        <v>7</v>
      </c>
      <c r="D21" s="20">
        <v>105363.53</v>
      </c>
    </row>
    <row r="22" spans="1:4" x14ac:dyDescent="0.25">
      <c r="A22" s="9" t="s">
        <v>24</v>
      </c>
      <c r="B22" s="6" t="s">
        <v>25</v>
      </c>
      <c r="C22" s="6" t="s">
        <v>7</v>
      </c>
      <c r="D22" s="20">
        <v>8253.6</v>
      </c>
    </row>
    <row r="23" spans="1:4" x14ac:dyDescent="0.25">
      <c r="A23" s="9" t="s">
        <v>26</v>
      </c>
      <c r="B23" s="6" t="s">
        <v>27</v>
      </c>
      <c r="C23" s="6" t="s">
        <v>7</v>
      </c>
      <c r="D23" s="20">
        <v>3507.53</v>
      </c>
    </row>
    <row r="24" spans="1:4" x14ac:dyDescent="0.25">
      <c r="A24" s="9" t="s">
        <v>28</v>
      </c>
      <c r="B24" s="6" t="s">
        <v>29</v>
      </c>
      <c r="C24" s="6" t="s">
        <v>7</v>
      </c>
      <c r="D24" s="20">
        <v>0</v>
      </c>
    </row>
    <row r="25" spans="1:4" x14ac:dyDescent="0.25">
      <c r="A25" s="9" t="s">
        <v>30</v>
      </c>
      <c r="B25" s="6" t="s">
        <v>31</v>
      </c>
      <c r="C25" s="6" t="s">
        <v>7</v>
      </c>
      <c r="D25" s="20">
        <f>D26</f>
        <v>0</v>
      </c>
    </row>
    <row r="26" spans="1:4" hidden="1" x14ac:dyDescent="0.25">
      <c r="A26" s="9" t="s">
        <v>58</v>
      </c>
      <c r="B26" s="6" t="s">
        <v>59</v>
      </c>
      <c r="C26" s="6" t="s">
        <v>7</v>
      </c>
      <c r="D26" s="20"/>
    </row>
    <row r="27" spans="1:4" x14ac:dyDescent="0.25">
      <c r="A27" s="12"/>
      <c r="B27" s="15" t="s">
        <v>15</v>
      </c>
      <c r="C27" s="6" t="s">
        <v>7</v>
      </c>
      <c r="D27" s="26">
        <f>D21+D22+D23+D24+D25</f>
        <v>117124.66</v>
      </c>
    </row>
    <row r="28" spans="1:4" x14ac:dyDescent="0.25">
      <c r="A28" s="29"/>
      <c r="B28" s="30" t="s">
        <v>60</v>
      </c>
      <c r="C28" s="31" t="s">
        <v>7</v>
      </c>
      <c r="D28" s="32">
        <f>D29+D30</f>
        <v>82769.859999999986</v>
      </c>
    </row>
    <row r="29" spans="1:4" x14ac:dyDescent="0.25">
      <c r="A29" s="29"/>
      <c r="B29" s="30" t="s">
        <v>8</v>
      </c>
      <c r="C29" s="31" t="s">
        <v>7</v>
      </c>
      <c r="D29" s="33">
        <f>D8+D15+D16-D21-D22-D23-D24</f>
        <v>15321.63999999999</v>
      </c>
    </row>
    <row r="30" spans="1:4" x14ac:dyDescent="0.25">
      <c r="A30" s="29"/>
      <c r="B30" s="30" t="s">
        <v>9</v>
      </c>
      <c r="C30" s="31" t="s">
        <v>7</v>
      </c>
      <c r="D30" s="33">
        <f>D9+D17+D18-D25</f>
        <v>67448.22</v>
      </c>
    </row>
    <row r="31" spans="1:4" x14ac:dyDescent="0.25">
      <c r="A31" s="3" t="s">
        <v>32</v>
      </c>
      <c r="B31" s="3"/>
      <c r="C31" s="3"/>
      <c r="D31" s="3"/>
    </row>
    <row r="32" spans="1:4" x14ac:dyDescent="0.25">
      <c r="A32" s="9" t="s">
        <v>33</v>
      </c>
      <c r="B32" s="6" t="s">
        <v>12</v>
      </c>
      <c r="C32" s="6" t="s">
        <v>7</v>
      </c>
      <c r="D32" s="20">
        <v>107464.92</v>
      </c>
    </row>
    <row r="33" spans="1:4" x14ac:dyDescent="0.25">
      <c r="A33" s="9" t="s">
        <v>34</v>
      </c>
      <c r="B33" s="6" t="s">
        <v>14</v>
      </c>
      <c r="C33" s="6" t="s">
        <v>7</v>
      </c>
      <c r="D33" s="20">
        <v>28708.560000000001</v>
      </c>
    </row>
    <row r="34" spans="1:4" x14ac:dyDescent="0.25">
      <c r="A34" s="9" t="s">
        <v>35</v>
      </c>
      <c r="B34" s="6" t="s">
        <v>36</v>
      </c>
      <c r="C34" s="6" t="s">
        <v>7</v>
      </c>
      <c r="D34" s="20">
        <v>17238.560000000001</v>
      </c>
    </row>
    <row r="35" spans="1:4" x14ac:dyDescent="0.25">
      <c r="A35" s="9" t="s">
        <v>37</v>
      </c>
      <c r="B35" s="6" t="s">
        <v>38</v>
      </c>
      <c r="C35" s="6" t="s">
        <v>7</v>
      </c>
      <c r="D35" s="20">
        <v>312387.98</v>
      </c>
    </row>
    <row r="36" spans="1:4" x14ac:dyDescent="0.25">
      <c r="A36" s="9" t="s">
        <v>39</v>
      </c>
      <c r="B36" s="6" t="s">
        <v>40</v>
      </c>
      <c r="C36" s="6" t="s">
        <v>7</v>
      </c>
      <c r="D36" s="20">
        <v>46897.87</v>
      </c>
    </row>
    <row r="37" spans="1:4" ht="16.5" hidden="1" customHeight="1" x14ac:dyDescent="0.25">
      <c r="A37" s="9" t="s">
        <v>61</v>
      </c>
      <c r="B37" s="6" t="s">
        <v>62</v>
      </c>
      <c r="C37" s="6" t="s">
        <v>7</v>
      </c>
      <c r="D37" s="20"/>
    </row>
    <row r="38" spans="1:4" hidden="1" x14ac:dyDescent="0.25">
      <c r="A38" s="9" t="s">
        <v>63</v>
      </c>
      <c r="B38" s="6" t="s">
        <v>64</v>
      </c>
      <c r="C38" s="6" t="s">
        <v>7</v>
      </c>
      <c r="D38" s="20"/>
    </row>
    <row r="39" spans="1:4" x14ac:dyDescent="0.25">
      <c r="A39" s="12"/>
      <c r="B39" s="15" t="s">
        <v>41</v>
      </c>
      <c r="C39" s="6" t="s">
        <v>7</v>
      </c>
      <c r="D39" s="26">
        <f>D32+D33+D34+D35+D36+D37+D38</f>
        <v>512697.89</v>
      </c>
    </row>
    <row r="40" spans="1:4" x14ac:dyDescent="0.25">
      <c r="A40" s="16"/>
    </row>
    <row r="41" spans="1:4" ht="15" customHeight="1" x14ac:dyDescent="0.25">
      <c r="A41" s="2" t="s">
        <v>43</v>
      </c>
      <c r="B41" s="2"/>
      <c r="C41" s="2"/>
      <c r="D41" s="2"/>
    </row>
    <row r="42" spans="1:4" x14ac:dyDescent="0.25">
      <c r="A42" s="17" t="s">
        <v>44</v>
      </c>
      <c r="B42" s="18"/>
      <c r="C42" s="18"/>
      <c r="D42" s="34"/>
    </row>
    <row r="43" spans="1:4" x14ac:dyDescent="0.25">
      <c r="A43" s="17" t="s">
        <v>45</v>
      </c>
      <c r="B43" s="18"/>
      <c r="C43" s="18"/>
      <c r="D43" s="34"/>
    </row>
    <row r="44" spans="1:4" x14ac:dyDescent="0.25">
      <c r="A44" s="17" t="s">
        <v>46</v>
      </c>
      <c r="B44" s="18"/>
      <c r="C44" s="18"/>
      <c r="D44" s="34"/>
    </row>
    <row r="45" spans="1:4" x14ac:dyDescent="0.25">
      <c r="A45" s="17" t="s">
        <v>47</v>
      </c>
      <c r="B45" s="18"/>
      <c r="C45" s="18"/>
      <c r="D45" s="34"/>
    </row>
    <row r="46" spans="1:4" x14ac:dyDescent="0.25">
      <c r="A46" s="17" t="s">
        <v>48</v>
      </c>
      <c r="B46" s="18"/>
      <c r="C46" s="18"/>
      <c r="D46" s="34"/>
    </row>
    <row r="47" spans="1:4" x14ac:dyDescent="0.25">
      <c r="A47" s="17"/>
      <c r="B47" s="18"/>
      <c r="C47" s="18"/>
      <c r="D47" s="34"/>
    </row>
    <row r="48" spans="1:4" x14ac:dyDescent="0.25">
      <c r="A48" s="17"/>
      <c r="B48" s="14" t="s">
        <v>49</v>
      </c>
    </row>
    <row r="49" spans="1:3" x14ac:dyDescent="0.25">
      <c r="A49" s="17"/>
      <c r="C49" t="s">
        <v>65</v>
      </c>
    </row>
    <row r="51" spans="1:3" x14ac:dyDescent="0.25">
      <c r="A51" s="35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5" width="16.5703125"/>
    <col min="6" max="1025" width="8.7109375"/>
  </cols>
  <sheetData>
    <row r="1" spans="1:4" ht="16.5" customHeight="1" x14ac:dyDescent="0.25">
      <c r="B1" s="5" t="s">
        <v>0</v>
      </c>
      <c r="C1" s="5"/>
      <c r="D1" s="5"/>
    </row>
    <row r="4" spans="1:4" ht="63.75" customHeight="1" x14ac:dyDescent="0.25">
      <c r="A4" s="4" t="s">
        <v>67</v>
      </c>
      <c r="B4" s="4"/>
      <c r="C4" s="4"/>
      <c r="D4" s="4"/>
    </row>
    <row r="5" spans="1:4" ht="16.5" customHeight="1" x14ac:dyDescent="0.25">
      <c r="A5" s="6"/>
      <c r="B5" s="6"/>
      <c r="C5" s="6"/>
      <c r="D5" s="20"/>
    </row>
    <row r="6" spans="1:4" ht="16.5" customHeight="1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ht="16.5" customHeight="1" x14ac:dyDescent="0.25">
      <c r="A7" s="22"/>
      <c r="B7" s="23" t="s">
        <v>6</v>
      </c>
      <c r="C7" s="22" t="s">
        <v>7</v>
      </c>
      <c r="D7" s="24">
        <f>D8+D9</f>
        <v>-28800.639999999999</v>
      </c>
    </row>
    <row r="8" spans="1:4" ht="16.5" customHeight="1" x14ac:dyDescent="0.25">
      <c r="A8" s="22"/>
      <c r="B8" s="23" t="s">
        <v>8</v>
      </c>
      <c r="C8" s="22" t="s">
        <v>7</v>
      </c>
      <c r="D8" s="25">
        <v>-55474.25</v>
      </c>
    </row>
    <row r="9" spans="1:4" ht="16.5" customHeight="1" x14ac:dyDescent="0.25">
      <c r="A9" s="22"/>
      <c r="B9" s="23" t="s">
        <v>9</v>
      </c>
      <c r="C9" s="22" t="s">
        <v>7</v>
      </c>
      <c r="D9" s="25">
        <v>26673.61</v>
      </c>
    </row>
    <row r="10" spans="1:4" ht="16.5" customHeight="1" x14ac:dyDescent="0.25">
      <c r="A10" s="3" t="s">
        <v>10</v>
      </c>
      <c r="B10" s="3"/>
      <c r="C10" s="3"/>
      <c r="D10" s="3"/>
    </row>
    <row r="11" spans="1:4" ht="16.5" customHeight="1" x14ac:dyDescent="0.25">
      <c r="A11" s="9" t="s">
        <v>11</v>
      </c>
      <c r="B11" s="10" t="s">
        <v>12</v>
      </c>
      <c r="C11" s="6" t="s">
        <v>7</v>
      </c>
      <c r="D11" s="20">
        <v>76550.100000000006</v>
      </c>
    </row>
    <row r="12" spans="1:4" ht="16.5" customHeight="1" x14ac:dyDescent="0.25">
      <c r="A12" s="9" t="s">
        <v>13</v>
      </c>
      <c r="B12" s="11" t="s">
        <v>14</v>
      </c>
      <c r="C12" s="6" t="s">
        <v>7</v>
      </c>
      <c r="D12" s="20">
        <v>30191.52</v>
      </c>
    </row>
    <row r="13" spans="1:4" ht="16.5" customHeight="1" x14ac:dyDescent="0.25">
      <c r="A13" s="12"/>
      <c r="B13" s="13" t="s">
        <v>15</v>
      </c>
      <c r="C13" s="6" t="s">
        <v>7</v>
      </c>
      <c r="D13" s="26">
        <f>D10+D11+D12</f>
        <v>106741.62000000001</v>
      </c>
    </row>
    <row r="14" spans="1:4" ht="16.5" customHeight="1" x14ac:dyDescent="0.25">
      <c r="A14" s="3" t="s">
        <v>16</v>
      </c>
      <c r="B14" s="3"/>
      <c r="C14" s="3"/>
      <c r="D14" s="3"/>
    </row>
    <row r="15" spans="1:4" ht="16.5" customHeight="1" x14ac:dyDescent="0.25">
      <c r="A15" s="9" t="s">
        <v>17</v>
      </c>
      <c r="B15" s="10" t="s">
        <v>12</v>
      </c>
      <c r="C15" s="6" t="s">
        <v>7</v>
      </c>
      <c r="D15" s="20">
        <v>70057.31</v>
      </c>
    </row>
    <row r="16" spans="1:4" ht="29.25" customHeight="1" x14ac:dyDescent="0.25">
      <c r="A16" s="9" t="s">
        <v>54</v>
      </c>
      <c r="B16" s="27" t="s">
        <v>55</v>
      </c>
      <c r="C16" s="6" t="s">
        <v>7</v>
      </c>
      <c r="D16" s="20">
        <v>19625.87</v>
      </c>
    </row>
    <row r="17" spans="1:4" ht="16.5" customHeight="1" x14ac:dyDescent="0.25">
      <c r="A17" s="9" t="s">
        <v>18</v>
      </c>
      <c r="B17" s="11" t="s">
        <v>14</v>
      </c>
      <c r="C17" s="6" t="s">
        <v>7</v>
      </c>
      <c r="D17" s="20">
        <v>27968.23</v>
      </c>
    </row>
    <row r="18" spans="1:4" ht="30" customHeight="1" x14ac:dyDescent="0.25">
      <c r="A18" s="9" t="s">
        <v>56</v>
      </c>
      <c r="B18" s="28" t="s">
        <v>68</v>
      </c>
      <c r="C18" s="6" t="s">
        <v>7</v>
      </c>
      <c r="D18" s="20">
        <v>7931.04</v>
      </c>
    </row>
    <row r="19" spans="1:4" ht="16.5" customHeight="1" x14ac:dyDescent="0.25">
      <c r="A19" s="12"/>
      <c r="B19" s="13" t="s">
        <v>15</v>
      </c>
      <c r="C19" s="6" t="s">
        <v>7</v>
      </c>
      <c r="D19" s="26">
        <f>D15+D16+D17+D18</f>
        <v>125582.44999999998</v>
      </c>
    </row>
    <row r="20" spans="1:4" ht="16.5" customHeight="1" x14ac:dyDescent="0.25">
      <c r="A20" s="3" t="s">
        <v>21</v>
      </c>
      <c r="B20" s="3"/>
      <c r="C20" s="3"/>
      <c r="D20" s="3"/>
    </row>
    <row r="21" spans="1:4" ht="16.5" customHeight="1" x14ac:dyDescent="0.25">
      <c r="A21" s="9" t="s">
        <v>22</v>
      </c>
      <c r="B21" s="6" t="s">
        <v>23</v>
      </c>
      <c r="C21" s="6" t="s">
        <v>7</v>
      </c>
      <c r="D21" s="20">
        <v>49757.57</v>
      </c>
    </row>
    <row r="22" spans="1:4" ht="16.5" customHeight="1" x14ac:dyDescent="0.25">
      <c r="A22" s="9" t="s">
        <v>24</v>
      </c>
      <c r="B22" s="6" t="s">
        <v>25</v>
      </c>
      <c r="C22" s="6" t="s">
        <v>7</v>
      </c>
      <c r="D22" s="20">
        <v>3895.68</v>
      </c>
    </row>
    <row r="23" spans="1:4" ht="16.5" customHeight="1" x14ac:dyDescent="0.25">
      <c r="A23" s="9" t="s">
        <v>26</v>
      </c>
      <c r="B23" s="6" t="s">
        <v>27</v>
      </c>
      <c r="C23" s="6" t="s">
        <v>7</v>
      </c>
      <c r="D23" s="20">
        <v>1891.55</v>
      </c>
    </row>
    <row r="24" spans="1:4" ht="16.5" customHeight="1" x14ac:dyDescent="0.25">
      <c r="A24" s="9" t="s">
        <v>28</v>
      </c>
      <c r="B24" s="6" t="s">
        <v>29</v>
      </c>
      <c r="C24" s="6" t="s">
        <v>7</v>
      </c>
      <c r="D24" s="20">
        <v>0</v>
      </c>
    </row>
    <row r="25" spans="1:4" ht="16.5" customHeight="1" x14ac:dyDescent="0.25">
      <c r="A25" s="9" t="s">
        <v>30</v>
      </c>
      <c r="B25" s="6" t="s">
        <v>31</v>
      </c>
      <c r="C25" s="6" t="s">
        <v>7</v>
      </c>
      <c r="D25" s="20">
        <v>79122.03</v>
      </c>
    </row>
    <row r="26" spans="1:4" ht="16.5" customHeight="1" x14ac:dyDescent="0.25">
      <c r="A26" s="9" t="s">
        <v>58</v>
      </c>
      <c r="B26" s="6" t="s">
        <v>69</v>
      </c>
      <c r="C26" s="6" t="s">
        <v>7</v>
      </c>
      <c r="D26" s="20">
        <v>68755</v>
      </c>
    </row>
    <row r="27" spans="1:4" ht="16.5" customHeight="1" x14ac:dyDescent="0.25">
      <c r="A27" s="9" t="s">
        <v>70</v>
      </c>
      <c r="B27" s="6" t="s">
        <v>71</v>
      </c>
      <c r="C27" s="6"/>
      <c r="D27" s="20">
        <v>10367.030000000001</v>
      </c>
    </row>
    <row r="28" spans="1:4" ht="16.5" customHeight="1" x14ac:dyDescent="0.25">
      <c r="A28" s="12"/>
      <c r="B28" s="15" t="s">
        <v>15</v>
      </c>
      <c r="C28" s="6" t="s">
        <v>7</v>
      </c>
      <c r="D28" s="26">
        <f>D21+D22+D23+D24+D25</f>
        <v>134666.83000000002</v>
      </c>
    </row>
    <row r="29" spans="1:4" ht="16.5" customHeight="1" x14ac:dyDescent="0.25">
      <c r="A29" s="29"/>
      <c r="B29" s="30" t="s">
        <v>60</v>
      </c>
      <c r="C29" s="31" t="s">
        <v>7</v>
      </c>
      <c r="D29" s="32">
        <f>D30+D31</f>
        <v>-37885.020000000004</v>
      </c>
    </row>
    <row r="30" spans="1:4" ht="16.5" customHeight="1" x14ac:dyDescent="0.25">
      <c r="A30" s="29"/>
      <c r="B30" s="30" t="s">
        <v>8</v>
      </c>
      <c r="C30" s="31" t="s">
        <v>7</v>
      </c>
      <c r="D30" s="33">
        <f>D8+D15+D16-D21-D22-D23-D24</f>
        <v>-21335.870000000006</v>
      </c>
    </row>
    <row r="31" spans="1:4" ht="16.5" customHeight="1" x14ac:dyDescent="0.25">
      <c r="A31" s="29"/>
      <c r="B31" s="30" t="s">
        <v>9</v>
      </c>
      <c r="C31" s="31" t="s">
        <v>7</v>
      </c>
      <c r="D31" s="33">
        <f>D9+D17+D18-D25</f>
        <v>-16549.150000000001</v>
      </c>
    </row>
    <row r="32" spans="1:4" ht="16.5" customHeight="1" x14ac:dyDescent="0.25">
      <c r="A32" s="3" t="s">
        <v>32</v>
      </c>
      <c r="B32" s="3"/>
      <c r="C32" s="3"/>
      <c r="D32" s="3"/>
    </row>
    <row r="33" spans="1:4" ht="16.5" customHeight="1" x14ac:dyDescent="0.25">
      <c r="A33" s="9" t="s">
        <v>33</v>
      </c>
      <c r="B33" s="6" t="s">
        <v>12</v>
      </c>
      <c r="C33" s="6" t="s">
        <v>7</v>
      </c>
      <c r="D33" s="20">
        <v>13788.59</v>
      </c>
    </row>
    <row r="34" spans="1:4" ht="16.5" customHeight="1" x14ac:dyDescent="0.25">
      <c r="A34" s="9" t="s">
        <v>34</v>
      </c>
      <c r="B34" s="6" t="s">
        <v>14</v>
      </c>
      <c r="C34" s="6" t="s">
        <v>7</v>
      </c>
      <c r="D34" s="20">
        <v>5301.36</v>
      </c>
    </row>
    <row r="35" spans="1:4" ht="16.5" customHeight="1" x14ac:dyDescent="0.25">
      <c r="A35" s="9" t="s">
        <v>35</v>
      </c>
      <c r="B35" s="6" t="s">
        <v>36</v>
      </c>
      <c r="C35" s="6" t="s">
        <v>7</v>
      </c>
      <c r="D35" s="20">
        <v>5203.47</v>
      </c>
    </row>
    <row r="36" spans="1:4" ht="16.5" customHeight="1" x14ac:dyDescent="0.25">
      <c r="A36" s="9" t="s">
        <v>37</v>
      </c>
      <c r="B36" s="6" t="s">
        <v>38</v>
      </c>
      <c r="C36" s="6" t="s">
        <v>7</v>
      </c>
      <c r="D36" s="20">
        <v>61578.98</v>
      </c>
    </row>
    <row r="37" spans="1:4" ht="16.5" customHeight="1" x14ac:dyDescent="0.25">
      <c r="A37" s="9" t="s">
        <v>39</v>
      </c>
      <c r="B37" s="6" t="s">
        <v>40</v>
      </c>
      <c r="C37" s="6" t="s">
        <v>7</v>
      </c>
      <c r="D37" s="20">
        <v>13159.87</v>
      </c>
    </row>
    <row r="38" spans="1:4" ht="16.5" hidden="1" customHeight="1" x14ac:dyDescent="0.25">
      <c r="A38" s="9" t="s">
        <v>61</v>
      </c>
      <c r="B38" s="6" t="s">
        <v>62</v>
      </c>
      <c r="C38" s="6" t="s">
        <v>7</v>
      </c>
      <c r="D38" s="20"/>
    </row>
    <row r="39" spans="1:4" ht="16.5" hidden="1" customHeight="1" x14ac:dyDescent="0.25">
      <c r="A39" s="9" t="s">
        <v>63</v>
      </c>
      <c r="B39" s="6" t="s">
        <v>64</v>
      </c>
      <c r="C39" s="6" t="s">
        <v>7</v>
      </c>
      <c r="D39" s="20"/>
    </row>
    <row r="40" spans="1:4" ht="16.5" customHeight="1" x14ac:dyDescent="0.25">
      <c r="A40" s="12"/>
      <c r="B40" s="15" t="s">
        <v>41</v>
      </c>
      <c r="C40" s="6" t="s">
        <v>7</v>
      </c>
      <c r="D40" s="26">
        <f>D33+D34+D35+D36+D37+D38+D39</f>
        <v>99032.27</v>
      </c>
    </row>
    <row r="41" spans="1:4" ht="16.5" customHeight="1" x14ac:dyDescent="0.25">
      <c r="A41" s="16"/>
    </row>
    <row r="42" spans="1:4" ht="16.5" customHeight="1" x14ac:dyDescent="0.25">
      <c r="A42" s="2" t="s">
        <v>43</v>
      </c>
      <c r="B42" s="2"/>
      <c r="C42" s="2"/>
      <c r="D42" s="2"/>
    </row>
    <row r="43" spans="1:4" ht="16.5" customHeight="1" x14ac:dyDescent="0.25">
      <c r="A43" s="17" t="s">
        <v>44</v>
      </c>
      <c r="B43" s="18"/>
      <c r="C43" s="18"/>
      <c r="D43" s="34"/>
    </row>
    <row r="44" spans="1:4" ht="16.5" customHeight="1" x14ac:dyDescent="0.25">
      <c r="A44" s="17" t="s">
        <v>45</v>
      </c>
      <c r="B44" s="18"/>
      <c r="C44" s="18"/>
      <c r="D44" s="34"/>
    </row>
    <row r="45" spans="1:4" ht="16.5" customHeight="1" x14ac:dyDescent="0.25">
      <c r="A45" s="17" t="s">
        <v>46</v>
      </c>
      <c r="B45" s="18"/>
      <c r="C45" s="18"/>
      <c r="D45" s="34"/>
    </row>
    <row r="46" spans="1:4" ht="16.5" customHeight="1" x14ac:dyDescent="0.25">
      <c r="A46" s="17" t="s">
        <v>47</v>
      </c>
      <c r="B46" s="18"/>
      <c r="C46" s="18"/>
      <c r="D46" s="34"/>
    </row>
    <row r="47" spans="1:4" ht="16.5" customHeight="1" x14ac:dyDescent="0.25">
      <c r="A47" s="17" t="s">
        <v>48</v>
      </c>
      <c r="B47" s="18"/>
      <c r="C47" s="18"/>
      <c r="D47" s="34"/>
    </row>
    <row r="48" spans="1:4" ht="16.5" customHeight="1" x14ac:dyDescent="0.25">
      <c r="A48" s="17"/>
      <c r="B48" s="18"/>
      <c r="C48" s="18"/>
      <c r="D48" s="34"/>
    </row>
    <row r="49" spans="1:3" x14ac:dyDescent="0.25">
      <c r="A49" s="17"/>
      <c r="B49" s="14" t="s">
        <v>49</v>
      </c>
    </row>
    <row r="50" spans="1:3" x14ac:dyDescent="0.25">
      <c r="A50" s="17"/>
      <c r="C50" t="s">
        <v>65</v>
      </c>
    </row>
    <row r="52" spans="1:3" x14ac:dyDescent="0.25">
      <c r="A52" s="35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5" t="s">
        <v>0</v>
      </c>
      <c r="C1" s="5"/>
      <c r="D1" s="5"/>
    </row>
    <row r="4" spans="1:4" ht="63.75" customHeight="1" x14ac:dyDescent="0.25">
      <c r="A4" s="4" t="s">
        <v>72</v>
      </c>
      <c r="B4" s="4"/>
      <c r="C4" s="4"/>
      <c r="D4" s="4"/>
    </row>
    <row r="5" spans="1:4" ht="16.5" customHeight="1" x14ac:dyDescent="0.25">
      <c r="A5" s="6"/>
      <c r="B5" s="6"/>
      <c r="C5" s="6"/>
      <c r="D5" s="6"/>
    </row>
    <row r="6" spans="1:4" ht="16.5" customHeight="1" x14ac:dyDescent="0.25">
      <c r="A6" s="7" t="s">
        <v>2</v>
      </c>
      <c r="B6" s="7" t="s">
        <v>3</v>
      </c>
      <c r="C6" s="7" t="s">
        <v>4</v>
      </c>
      <c r="D6" s="7" t="s">
        <v>5</v>
      </c>
    </row>
    <row r="7" spans="1:4" ht="16.5" customHeight="1" x14ac:dyDescent="0.25">
      <c r="A7" s="6"/>
      <c r="B7" s="8" t="s">
        <v>6</v>
      </c>
      <c r="C7" s="6" t="s">
        <v>7</v>
      </c>
      <c r="D7" s="6">
        <f>D8+D9</f>
        <v>-28800.639999999999</v>
      </c>
    </row>
    <row r="8" spans="1:4" ht="16.5" customHeight="1" x14ac:dyDescent="0.25">
      <c r="A8" s="6"/>
      <c r="B8" s="8" t="s">
        <v>8</v>
      </c>
      <c r="C8" s="6" t="s">
        <v>7</v>
      </c>
      <c r="D8" s="6">
        <v>-55474.25</v>
      </c>
    </row>
    <row r="9" spans="1:4" ht="16.5" customHeight="1" x14ac:dyDescent="0.25">
      <c r="A9" s="6"/>
      <c r="B9" s="8" t="s">
        <v>9</v>
      </c>
      <c r="C9" s="6" t="s">
        <v>7</v>
      </c>
      <c r="D9" s="6">
        <v>26673.61</v>
      </c>
    </row>
    <row r="10" spans="1:4" ht="16.5" customHeight="1" x14ac:dyDescent="0.25">
      <c r="A10" s="3" t="s">
        <v>10</v>
      </c>
      <c r="B10" s="3"/>
      <c r="C10" s="3"/>
      <c r="D10" s="3"/>
    </row>
    <row r="11" spans="1:4" ht="16.5" customHeight="1" x14ac:dyDescent="0.25">
      <c r="A11" s="9" t="s">
        <v>11</v>
      </c>
      <c r="B11" s="10" t="s">
        <v>12</v>
      </c>
      <c r="C11" s="6" t="s">
        <v>7</v>
      </c>
      <c r="D11" s="6">
        <v>63174.94</v>
      </c>
    </row>
    <row r="12" spans="1:4" ht="16.5" customHeight="1" x14ac:dyDescent="0.25">
      <c r="A12" s="9" t="s">
        <v>13</v>
      </c>
      <c r="B12" s="11" t="s">
        <v>14</v>
      </c>
      <c r="C12" s="6" t="s">
        <v>7</v>
      </c>
      <c r="D12" s="6">
        <v>25159.599999999999</v>
      </c>
    </row>
    <row r="13" spans="1:4" ht="16.5" customHeight="1" x14ac:dyDescent="0.25">
      <c r="A13" s="12"/>
      <c r="B13" s="13" t="s">
        <v>15</v>
      </c>
      <c r="C13" s="6" t="s">
        <v>7</v>
      </c>
      <c r="D13" s="6">
        <f>D10+D11+D12</f>
        <v>88334.540000000008</v>
      </c>
    </row>
    <row r="14" spans="1:4" ht="16.5" customHeight="1" x14ac:dyDescent="0.25">
      <c r="A14" s="3" t="s">
        <v>16</v>
      </c>
      <c r="B14" s="3"/>
      <c r="C14" s="3"/>
      <c r="D14" s="3"/>
    </row>
    <row r="15" spans="1:4" ht="16.5" customHeight="1" x14ac:dyDescent="0.25">
      <c r="A15" s="9" t="s">
        <v>17</v>
      </c>
      <c r="B15" s="10" t="s">
        <v>12</v>
      </c>
      <c r="C15" s="6" t="s">
        <v>7</v>
      </c>
      <c r="D15" s="6">
        <v>54943.88</v>
      </c>
    </row>
    <row r="16" spans="1:4" ht="16.5" customHeight="1" x14ac:dyDescent="0.25">
      <c r="A16" s="9" t="s">
        <v>18</v>
      </c>
      <c r="B16" s="11" t="s">
        <v>14</v>
      </c>
      <c r="C16" s="6" t="s">
        <v>7</v>
      </c>
      <c r="D16" s="6">
        <f>22369.85+6989.02</f>
        <v>29358.87</v>
      </c>
    </row>
    <row r="17" spans="1:4" ht="16.5" customHeight="1" x14ac:dyDescent="0.25">
      <c r="A17" s="9" t="s">
        <v>19</v>
      </c>
      <c r="B17" s="6" t="s">
        <v>20</v>
      </c>
      <c r="C17" s="6" t="s">
        <v>7</v>
      </c>
      <c r="D17" s="6">
        <v>17119.27</v>
      </c>
    </row>
    <row r="18" spans="1:4" ht="16.5" customHeight="1" x14ac:dyDescent="0.25">
      <c r="A18" s="12"/>
      <c r="B18" s="13" t="s">
        <v>15</v>
      </c>
      <c r="C18" s="6" t="s">
        <v>7</v>
      </c>
      <c r="D18" s="6">
        <f>D15+D16+D17</f>
        <v>101422.02</v>
      </c>
    </row>
    <row r="19" spans="1:4" ht="16.5" customHeight="1" x14ac:dyDescent="0.25">
      <c r="A19" s="3" t="s">
        <v>21</v>
      </c>
      <c r="B19" s="3"/>
      <c r="C19" s="3"/>
      <c r="D19" s="3"/>
    </row>
    <row r="20" spans="1:4" ht="16.5" customHeight="1" x14ac:dyDescent="0.25">
      <c r="A20" s="9" t="s">
        <v>22</v>
      </c>
      <c r="B20" s="6" t="s">
        <v>23</v>
      </c>
      <c r="C20" s="6" t="s">
        <v>7</v>
      </c>
      <c r="D20" s="6">
        <v>41063.71</v>
      </c>
    </row>
    <row r="21" spans="1:4" ht="16.5" customHeight="1" x14ac:dyDescent="0.25">
      <c r="A21" s="9" t="s">
        <v>24</v>
      </c>
      <c r="B21" s="6" t="s">
        <v>25</v>
      </c>
      <c r="C21" s="6" t="s">
        <v>7</v>
      </c>
      <c r="D21" s="6">
        <v>326.39999999999998</v>
      </c>
    </row>
    <row r="22" spans="1:4" ht="16.5" customHeight="1" x14ac:dyDescent="0.25">
      <c r="A22" s="9" t="s">
        <v>26</v>
      </c>
      <c r="B22" s="6" t="s">
        <v>27</v>
      </c>
      <c r="C22" s="6" t="s">
        <v>7</v>
      </c>
      <c r="D22" s="6">
        <v>1483.48</v>
      </c>
    </row>
    <row r="23" spans="1:4" ht="16.5" customHeight="1" x14ac:dyDescent="0.25">
      <c r="A23" s="9" t="s">
        <v>28</v>
      </c>
      <c r="B23" s="6" t="s">
        <v>29</v>
      </c>
      <c r="C23" s="6" t="s">
        <v>7</v>
      </c>
      <c r="D23" s="6"/>
    </row>
    <row r="24" spans="1:4" ht="16.5" customHeight="1" x14ac:dyDescent="0.25">
      <c r="A24" s="9" t="s">
        <v>30</v>
      </c>
      <c r="B24" s="6" t="s">
        <v>31</v>
      </c>
      <c r="C24" s="6" t="s">
        <v>7</v>
      </c>
      <c r="D24" s="6">
        <f>D25+D26</f>
        <v>79122.03</v>
      </c>
    </row>
    <row r="25" spans="1:4" ht="16.5" customHeight="1" x14ac:dyDescent="0.25">
      <c r="A25" s="9" t="s">
        <v>58</v>
      </c>
      <c r="B25" s="6" t="s">
        <v>69</v>
      </c>
      <c r="C25" s="6" t="s">
        <v>7</v>
      </c>
      <c r="D25" s="6">
        <v>68755</v>
      </c>
    </row>
    <row r="26" spans="1:4" ht="16.5" customHeight="1" x14ac:dyDescent="0.25">
      <c r="A26" s="9" t="s">
        <v>70</v>
      </c>
      <c r="B26" s="6" t="s">
        <v>73</v>
      </c>
      <c r="C26" s="6" t="s">
        <v>7</v>
      </c>
      <c r="D26" s="6">
        <v>10367.030000000001</v>
      </c>
    </row>
    <row r="27" spans="1:4" ht="16.5" customHeight="1" x14ac:dyDescent="0.25">
      <c r="A27" s="12"/>
      <c r="B27" s="15" t="s">
        <v>15</v>
      </c>
      <c r="C27" s="6" t="s">
        <v>7</v>
      </c>
      <c r="D27" s="6">
        <f>D20+D21+D22+D23+D24</f>
        <v>121995.62</v>
      </c>
    </row>
    <row r="28" spans="1:4" ht="16.5" customHeight="1" x14ac:dyDescent="0.25">
      <c r="A28" s="3" t="s">
        <v>32</v>
      </c>
      <c r="B28" s="3"/>
      <c r="C28" s="3"/>
      <c r="D28" s="3"/>
    </row>
    <row r="29" spans="1:4" ht="16.5" customHeight="1" x14ac:dyDescent="0.25">
      <c r="A29" s="9" t="s">
        <v>33</v>
      </c>
      <c r="B29" s="6" t="s">
        <v>12</v>
      </c>
      <c r="C29" s="6" t="s">
        <v>7</v>
      </c>
      <c r="D29" s="6">
        <v>15526.86</v>
      </c>
    </row>
    <row r="30" spans="1:4" ht="16.5" customHeight="1" x14ac:dyDescent="0.25">
      <c r="A30" s="9" t="s">
        <v>34</v>
      </c>
      <c r="B30" s="6" t="s">
        <v>14</v>
      </c>
      <c r="C30" s="6" t="s">
        <v>7</v>
      </c>
      <c r="D30" s="6">
        <v>5867.82</v>
      </c>
    </row>
    <row r="31" spans="1:4" ht="16.5" customHeight="1" x14ac:dyDescent="0.25">
      <c r="A31" s="9" t="s">
        <v>35</v>
      </c>
      <c r="B31" s="6" t="s">
        <v>36</v>
      </c>
      <c r="C31" s="6" t="s">
        <v>7</v>
      </c>
      <c r="D31" s="6">
        <v>5203.47</v>
      </c>
    </row>
    <row r="32" spans="1:4" ht="16.5" customHeight="1" x14ac:dyDescent="0.25">
      <c r="A32" s="9" t="s">
        <v>37</v>
      </c>
      <c r="B32" s="6" t="s">
        <v>38</v>
      </c>
      <c r="C32" s="6" t="s">
        <v>7</v>
      </c>
      <c r="D32" s="6">
        <v>59667.58</v>
      </c>
    </row>
    <row r="33" spans="1:4" ht="16.5" customHeight="1" x14ac:dyDescent="0.25">
      <c r="A33" s="9" t="s">
        <v>39</v>
      </c>
      <c r="B33" s="6" t="s">
        <v>40</v>
      </c>
      <c r="C33" s="6" t="s">
        <v>7</v>
      </c>
      <c r="D33" s="6">
        <v>12439.39</v>
      </c>
    </row>
    <row r="34" spans="1:4" ht="16.5" customHeight="1" x14ac:dyDescent="0.25">
      <c r="A34" s="12"/>
      <c r="B34" s="15" t="s">
        <v>41</v>
      </c>
      <c r="C34" s="6" t="s">
        <v>7</v>
      </c>
      <c r="D34" s="6">
        <f>D29+D30+D31+D32+D33</f>
        <v>98705.12000000001</v>
      </c>
    </row>
    <row r="35" spans="1:4" ht="16.5" customHeight="1" x14ac:dyDescent="0.25">
      <c r="A35" s="12"/>
      <c r="B35" s="8" t="s">
        <v>42</v>
      </c>
      <c r="C35" s="6" t="s">
        <v>7</v>
      </c>
      <c r="D35" s="6">
        <f>D36+D37</f>
        <v>-66493.510000000009</v>
      </c>
    </row>
    <row r="36" spans="1:4" ht="16.5" customHeight="1" x14ac:dyDescent="0.25">
      <c r="A36" s="12"/>
      <c r="B36" s="8" t="s">
        <v>8</v>
      </c>
      <c r="C36" s="6" t="s">
        <v>7</v>
      </c>
      <c r="D36" s="6">
        <f>D8+D15-D20-D21-D22</f>
        <v>-43403.960000000006</v>
      </c>
    </row>
    <row r="37" spans="1:4" ht="16.5" customHeight="1" x14ac:dyDescent="0.25">
      <c r="A37" s="12"/>
      <c r="B37" s="8" t="s">
        <v>9</v>
      </c>
      <c r="C37" s="6" t="s">
        <v>7</v>
      </c>
      <c r="D37" s="6">
        <f>D9+D16-D24</f>
        <v>-23089.550000000003</v>
      </c>
    </row>
    <row r="38" spans="1:4" ht="16.5" customHeight="1" x14ac:dyDescent="0.25">
      <c r="A38" s="16"/>
    </row>
    <row r="39" spans="1:4" ht="16.5" customHeight="1" x14ac:dyDescent="0.25">
      <c r="A39" s="2" t="s">
        <v>43</v>
      </c>
      <c r="B39" s="2"/>
      <c r="C39" s="2"/>
      <c r="D39" s="2"/>
    </row>
    <row r="40" spans="1:4" ht="16.5" customHeight="1" x14ac:dyDescent="0.25">
      <c r="A40" s="17" t="s">
        <v>44</v>
      </c>
      <c r="B40" s="18"/>
      <c r="C40" s="18"/>
      <c r="D40" s="18"/>
    </row>
    <row r="41" spans="1:4" ht="16.5" customHeight="1" x14ac:dyDescent="0.25">
      <c r="A41" s="17" t="s">
        <v>45</v>
      </c>
      <c r="B41" s="18"/>
      <c r="C41" s="18"/>
      <c r="D41" s="18"/>
    </row>
    <row r="42" spans="1:4" ht="16.5" customHeight="1" x14ac:dyDescent="0.25">
      <c r="A42" s="17" t="s">
        <v>46</v>
      </c>
      <c r="B42" s="18"/>
      <c r="C42" s="18"/>
      <c r="D42" s="18"/>
    </row>
    <row r="43" spans="1:4" ht="16.5" customHeight="1" x14ac:dyDescent="0.25">
      <c r="A43" s="17" t="s">
        <v>47</v>
      </c>
      <c r="B43" s="18"/>
      <c r="C43" s="18"/>
      <c r="D43" s="18"/>
    </row>
    <row r="44" spans="1:4" ht="16.5" customHeight="1" x14ac:dyDescent="0.25">
      <c r="A44" s="17" t="s">
        <v>48</v>
      </c>
      <c r="B44" s="18"/>
      <c r="C44" s="18"/>
      <c r="D44" s="18"/>
    </row>
    <row r="45" spans="1:4" ht="16.5" customHeight="1" x14ac:dyDescent="0.25">
      <c r="A45" s="17"/>
      <c r="B45" s="18"/>
      <c r="C45" s="18"/>
      <c r="D45" s="18"/>
    </row>
    <row r="46" spans="1:4" ht="16.5" customHeight="1" x14ac:dyDescent="0.25">
      <c r="A46" s="17"/>
      <c r="B46" s="14" t="s">
        <v>49</v>
      </c>
    </row>
    <row r="47" spans="1:4" ht="16.5" customHeight="1" x14ac:dyDescent="0.25">
      <c r="A47" s="17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5" t="s">
        <v>0</v>
      </c>
      <c r="C1" s="5"/>
      <c r="D1" s="5"/>
    </row>
    <row r="4" spans="1:4" ht="67.5" customHeight="1" x14ac:dyDescent="0.25">
      <c r="A4" s="4" t="s">
        <v>74</v>
      </c>
      <c r="B4" s="4"/>
      <c r="C4" s="4"/>
      <c r="D4" s="4"/>
    </row>
    <row r="5" spans="1:4" x14ac:dyDescent="0.25">
      <c r="A5" s="6"/>
      <c r="B5" s="6"/>
      <c r="C5" s="6"/>
      <c r="D5" s="6"/>
    </row>
    <row r="6" spans="1:4" x14ac:dyDescent="0.25">
      <c r="A6" s="7" t="s">
        <v>2</v>
      </c>
      <c r="B6" s="7" t="s">
        <v>3</v>
      </c>
      <c r="C6" s="7" t="s">
        <v>4</v>
      </c>
      <c r="D6" s="7" t="s">
        <v>5</v>
      </c>
    </row>
    <row r="7" spans="1:4" x14ac:dyDescent="0.25">
      <c r="A7" s="22"/>
      <c r="B7" s="23" t="s">
        <v>6</v>
      </c>
      <c r="C7" s="22" t="s">
        <v>7</v>
      </c>
      <c r="D7" s="24">
        <f>D8+D9</f>
        <v>25710.550000000003</v>
      </c>
    </row>
    <row r="8" spans="1:4" x14ac:dyDescent="0.25">
      <c r="A8" s="22"/>
      <c r="B8" s="23" t="s">
        <v>8</v>
      </c>
      <c r="C8" s="22" t="s">
        <v>7</v>
      </c>
      <c r="D8" s="24">
        <v>-9488.06</v>
      </c>
    </row>
    <row r="9" spans="1:4" x14ac:dyDescent="0.25">
      <c r="A9" s="22"/>
      <c r="B9" s="23" t="s">
        <v>9</v>
      </c>
      <c r="C9" s="22" t="s">
        <v>7</v>
      </c>
      <c r="D9" s="24">
        <v>35198.61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166484.04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65661.72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232145.76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152462.34</v>
      </c>
    </row>
    <row r="16" spans="1:4" x14ac:dyDescent="0.25">
      <c r="A16" s="9" t="s">
        <v>54</v>
      </c>
      <c r="B16" s="10" t="s">
        <v>75</v>
      </c>
      <c r="C16" s="6"/>
      <c r="D16" s="20">
        <v>79797.87</v>
      </c>
    </row>
    <row r="17" spans="1:4" x14ac:dyDescent="0.25">
      <c r="A17" s="9" t="s">
        <v>18</v>
      </c>
      <c r="B17" s="11" t="s">
        <v>14</v>
      </c>
      <c r="C17" s="6" t="s">
        <v>7</v>
      </c>
      <c r="D17" s="20">
        <v>60689.27</v>
      </c>
    </row>
    <row r="18" spans="1:4" x14ac:dyDescent="0.25">
      <c r="A18" s="9" t="s">
        <v>19</v>
      </c>
      <c r="B18" s="6" t="s">
        <v>76</v>
      </c>
      <c r="C18" s="6" t="s">
        <v>7</v>
      </c>
      <c r="D18" s="20">
        <v>31713.62</v>
      </c>
    </row>
    <row r="19" spans="1:4" x14ac:dyDescent="0.25">
      <c r="A19" s="12"/>
      <c r="B19" s="13" t="s">
        <v>15</v>
      </c>
      <c r="C19" s="6" t="s">
        <v>7</v>
      </c>
      <c r="D19" s="26">
        <f>D15+D17+D18</f>
        <v>244865.22999999998</v>
      </c>
    </row>
    <row r="20" spans="1:4" x14ac:dyDescent="0.25">
      <c r="A20" s="3" t="s">
        <v>21</v>
      </c>
      <c r="B20" s="3"/>
      <c r="C20" s="3"/>
      <c r="D20" s="3"/>
    </row>
    <row r="21" spans="1:4" x14ac:dyDescent="0.25">
      <c r="A21" s="9" t="s">
        <v>22</v>
      </c>
      <c r="B21" s="6" t="s">
        <v>23</v>
      </c>
      <c r="C21" s="6" t="s">
        <v>7</v>
      </c>
      <c r="D21" s="20">
        <v>108214.63</v>
      </c>
    </row>
    <row r="22" spans="1:4" x14ac:dyDescent="0.25">
      <c r="A22" s="9" t="s">
        <v>24</v>
      </c>
      <c r="B22" s="6" t="s">
        <v>25</v>
      </c>
      <c r="C22" s="6" t="s">
        <v>7</v>
      </c>
      <c r="D22" s="20">
        <v>8472.48</v>
      </c>
    </row>
    <row r="23" spans="1:4" x14ac:dyDescent="0.25">
      <c r="A23" s="9" t="s">
        <v>26</v>
      </c>
      <c r="B23" s="6" t="s">
        <v>27</v>
      </c>
      <c r="C23" s="6" t="s">
        <v>7</v>
      </c>
      <c r="D23" s="20">
        <v>4116.4799999999996</v>
      </c>
    </row>
    <row r="24" spans="1:4" s="37" customFormat="1" x14ac:dyDescent="0.25">
      <c r="A24" s="36" t="s">
        <v>28</v>
      </c>
      <c r="B24" s="15" t="s">
        <v>29</v>
      </c>
      <c r="C24" s="15" t="s">
        <v>7</v>
      </c>
      <c r="D24" s="26">
        <v>6252.01</v>
      </c>
    </row>
    <row r="25" spans="1:4" x14ac:dyDescent="0.25">
      <c r="A25" s="9" t="s">
        <v>77</v>
      </c>
      <c r="B25" s="6" t="s">
        <v>78</v>
      </c>
      <c r="C25" s="6" t="s">
        <v>7</v>
      </c>
      <c r="D25" s="20">
        <v>6252.01</v>
      </c>
    </row>
    <row r="26" spans="1:4" s="37" customFormat="1" x14ac:dyDescent="0.25">
      <c r="A26" s="36" t="s">
        <v>30</v>
      </c>
      <c r="B26" s="15" t="s">
        <v>31</v>
      </c>
      <c r="C26" s="15" t="s">
        <v>7</v>
      </c>
      <c r="D26" s="26">
        <f>D27+D28</f>
        <v>77154.989999999991</v>
      </c>
    </row>
    <row r="27" spans="1:4" x14ac:dyDescent="0.25">
      <c r="A27" s="9" t="s">
        <v>58</v>
      </c>
      <c r="B27" s="6" t="s">
        <v>79</v>
      </c>
      <c r="C27" s="6" t="s">
        <v>7</v>
      </c>
      <c r="D27" s="20">
        <v>34594.99</v>
      </c>
    </row>
    <row r="28" spans="1:4" x14ac:dyDescent="0.25">
      <c r="A28" s="9" t="s">
        <v>70</v>
      </c>
      <c r="B28" s="6" t="s">
        <v>80</v>
      </c>
      <c r="C28" s="6" t="s">
        <v>7</v>
      </c>
      <c r="D28" s="20">
        <v>42560</v>
      </c>
    </row>
    <row r="29" spans="1:4" x14ac:dyDescent="0.25">
      <c r="A29" s="12"/>
      <c r="B29" s="15" t="s">
        <v>15</v>
      </c>
      <c r="C29" s="6" t="s">
        <v>7</v>
      </c>
      <c r="D29" s="26">
        <f>D21+D22+D23+D24+D26</f>
        <v>204210.58999999997</v>
      </c>
    </row>
    <row r="30" spans="1:4" x14ac:dyDescent="0.25">
      <c r="A30" s="38"/>
      <c r="B30" s="23" t="s">
        <v>42</v>
      </c>
      <c r="C30" s="22" t="s">
        <v>7</v>
      </c>
      <c r="D30" s="24">
        <f>D31+D32</f>
        <v>146163.06</v>
      </c>
    </row>
    <row r="31" spans="1:4" x14ac:dyDescent="0.25">
      <c r="A31" s="38"/>
      <c r="B31" s="23" t="s">
        <v>8</v>
      </c>
      <c r="C31" s="22" t="s">
        <v>7</v>
      </c>
      <c r="D31" s="24">
        <f>D8+D15+D16-D21-D22-D23-D24</f>
        <v>95716.55</v>
      </c>
    </row>
    <row r="32" spans="1:4" x14ac:dyDescent="0.25">
      <c r="A32" s="38"/>
      <c r="B32" s="23" t="s">
        <v>9</v>
      </c>
      <c r="C32" s="22" t="s">
        <v>7</v>
      </c>
      <c r="D32" s="24">
        <f>D9+D17+D18-D26</f>
        <v>50446.510000000009</v>
      </c>
    </row>
    <row r="33" spans="1:4" x14ac:dyDescent="0.25">
      <c r="A33" s="3" t="s">
        <v>32</v>
      </c>
      <c r="B33" s="3"/>
      <c r="C33" s="3"/>
      <c r="D33" s="3"/>
    </row>
    <row r="34" spans="1:4" x14ac:dyDescent="0.25">
      <c r="A34" s="9" t="s">
        <v>33</v>
      </c>
      <c r="B34" s="6" t="s">
        <v>12</v>
      </c>
      <c r="C34" s="6" t="s">
        <v>7</v>
      </c>
      <c r="D34" s="20">
        <v>34162.35</v>
      </c>
    </row>
    <row r="35" spans="1:4" x14ac:dyDescent="0.25">
      <c r="A35" s="9" t="s">
        <v>34</v>
      </c>
      <c r="B35" s="6" t="s">
        <v>14</v>
      </c>
      <c r="C35" s="6" t="s">
        <v>7</v>
      </c>
      <c r="D35" s="20">
        <v>13360.4</v>
      </c>
    </row>
    <row r="36" spans="1:4" x14ac:dyDescent="0.25">
      <c r="A36" s="9" t="s">
        <v>35</v>
      </c>
      <c r="B36" s="6" t="s">
        <v>36</v>
      </c>
      <c r="C36" s="6" t="s">
        <v>7</v>
      </c>
      <c r="D36" s="20">
        <v>27891.85</v>
      </c>
    </row>
    <row r="37" spans="1:4" x14ac:dyDescent="0.25">
      <c r="A37" s="9" t="s">
        <v>37</v>
      </c>
      <c r="B37" s="6" t="s">
        <v>38</v>
      </c>
      <c r="C37" s="6" t="s">
        <v>7</v>
      </c>
      <c r="D37" s="20">
        <v>106910.32</v>
      </c>
    </row>
    <row r="38" spans="1:4" x14ac:dyDescent="0.25">
      <c r="A38" s="9" t="s">
        <v>39</v>
      </c>
      <c r="B38" s="6" t="s">
        <v>40</v>
      </c>
      <c r="C38" s="6" t="s">
        <v>7</v>
      </c>
      <c r="D38" s="20">
        <v>14735.69</v>
      </c>
    </row>
    <row r="39" spans="1:4" x14ac:dyDescent="0.25">
      <c r="A39" s="9" t="s">
        <v>61</v>
      </c>
      <c r="B39" s="6" t="s">
        <v>64</v>
      </c>
      <c r="C39" s="6" t="s">
        <v>7</v>
      </c>
      <c r="D39" s="20">
        <v>1212.25</v>
      </c>
    </row>
    <row r="40" spans="1:4" x14ac:dyDescent="0.25">
      <c r="A40" s="12"/>
      <c r="B40" s="15" t="s">
        <v>41</v>
      </c>
      <c r="C40" s="6" t="s">
        <v>7</v>
      </c>
      <c r="D40" s="26">
        <f>D34+D35+D36+D37+D38+D39</f>
        <v>198272.86000000002</v>
      </c>
    </row>
    <row r="44" spans="1:4" x14ac:dyDescent="0.25">
      <c r="A44" s="16"/>
    </row>
    <row r="45" spans="1:4" ht="15" customHeight="1" x14ac:dyDescent="0.25">
      <c r="A45" s="2" t="s">
        <v>43</v>
      </c>
      <c r="B45" s="2"/>
      <c r="C45" s="2"/>
      <c r="D45" s="2"/>
    </row>
    <row r="46" spans="1:4" x14ac:dyDescent="0.25">
      <c r="A46" s="17" t="s">
        <v>44</v>
      </c>
      <c r="B46" s="18"/>
      <c r="C46" s="18"/>
      <c r="D46" s="18"/>
    </row>
    <row r="47" spans="1:4" x14ac:dyDescent="0.25">
      <c r="A47" s="17" t="s">
        <v>45</v>
      </c>
      <c r="B47" s="18"/>
      <c r="C47" s="18"/>
      <c r="D47" s="18"/>
    </row>
    <row r="48" spans="1:4" x14ac:dyDescent="0.25">
      <c r="A48" s="17" t="s">
        <v>46</v>
      </c>
      <c r="B48" s="18"/>
      <c r="C48" s="18"/>
      <c r="D48" s="18"/>
    </row>
    <row r="49" spans="1:4" x14ac:dyDescent="0.25">
      <c r="A49" s="17" t="s">
        <v>47</v>
      </c>
      <c r="B49" s="18"/>
      <c r="C49" s="18"/>
      <c r="D49" s="18"/>
    </row>
    <row r="50" spans="1:4" x14ac:dyDescent="0.25">
      <c r="A50" s="17" t="s">
        <v>48</v>
      </c>
      <c r="B50" s="18"/>
      <c r="C50" s="18"/>
      <c r="D50" s="18"/>
    </row>
    <row r="51" spans="1:4" x14ac:dyDescent="0.25">
      <c r="A51" s="17"/>
      <c r="B51" s="18"/>
      <c r="C51" s="18"/>
      <c r="D51" s="18"/>
    </row>
    <row r="52" spans="1:4" x14ac:dyDescent="0.25">
      <c r="A52" s="17"/>
      <c r="B52" s="14" t="s">
        <v>49</v>
      </c>
    </row>
    <row r="53" spans="1:4" x14ac:dyDescent="0.25">
      <c r="A53" s="17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topLeftCell="A7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1025" width="8.7109375"/>
  </cols>
  <sheetData>
    <row r="1" spans="1:4" ht="16.5" customHeight="1" x14ac:dyDescent="0.25">
      <c r="B1" s="5" t="s">
        <v>81</v>
      </c>
      <c r="C1" s="5"/>
      <c r="D1" s="5"/>
    </row>
    <row r="2" spans="1:4" ht="16.5" customHeight="1" x14ac:dyDescent="0.25"/>
    <row r="3" spans="1:4" ht="16.5" customHeight="1" x14ac:dyDescent="0.25"/>
    <row r="4" spans="1:4" ht="61.5" customHeight="1" x14ac:dyDescent="0.25">
      <c r="A4" s="4" t="s">
        <v>82</v>
      </c>
      <c r="B4" s="4"/>
      <c r="C4" s="4"/>
      <c r="D4" s="4"/>
    </row>
    <row r="5" spans="1:4" ht="16.5" customHeight="1" x14ac:dyDescent="0.25">
      <c r="A5" s="6"/>
      <c r="B5" s="6"/>
      <c r="C5" s="6"/>
      <c r="D5" s="20"/>
    </row>
    <row r="6" spans="1:4" ht="16.5" customHeight="1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ht="16.5" customHeight="1" x14ac:dyDescent="0.25">
      <c r="A7" s="6"/>
      <c r="B7" s="8" t="s">
        <v>83</v>
      </c>
      <c r="C7" s="6" t="s">
        <v>7</v>
      </c>
      <c r="D7" s="26">
        <f>D8+D9</f>
        <v>67159.040000000008</v>
      </c>
    </row>
    <row r="8" spans="1:4" ht="16.5" customHeight="1" x14ac:dyDescent="0.25">
      <c r="A8" s="6"/>
      <c r="B8" s="8" t="s">
        <v>8</v>
      </c>
      <c r="C8" s="6" t="s">
        <v>7</v>
      </c>
      <c r="D8" s="20">
        <v>112264.14</v>
      </c>
    </row>
    <row r="9" spans="1:4" ht="16.5" customHeight="1" x14ac:dyDescent="0.25">
      <c r="A9" s="6"/>
      <c r="B9" s="8" t="s">
        <v>9</v>
      </c>
      <c r="C9" s="6" t="s">
        <v>7</v>
      </c>
      <c r="D9" s="20">
        <v>-45105.1</v>
      </c>
    </row>
    <row r="10" spans="1:4" ht="16.5" customHeight="1" x14ac:dyDescent="0.25">
      <c r="A10" s="3" t="s">
        <v>122</v>
      </c>
      <c r="B10" s="3"/>
      <c r="C10" s="3"/>
      <c r="D10" s="3"/>
    </row>
    <row r="11" spans="1:4" ht="16.5" customHeight="1" x14ac:dyDescent="0.25">
      <c r="A11" s="9" t="s">
        <v>11</v>
      </c>
      <c r="B11" s="10" t="s">
        <v>12</v>
      </c>
      <c r="C11" s="6" t="s">
        <v>7</v>
      </c>
      <c r="D11" s="20">
        <v>187797.48</v>
      </c>
    </row>
    <row r="12" spans="1:4" ht="16.5" customHeight="1" x14ac:dyDescent="0.25">
      <c r="A12" s="9" t="s">
        <v>13</v>
      </c>
      <c r="B12" s="11" t="s">
        <v>14</v>
      </c>
      <c r="C12" s="6" t="s">
        <v>7</v>
      </c>
      <c r="D12" s="20">
        <v>43985.46</v>
      </c>
    </row>
    <row r="13" spans="1:4" ht="16.5" customHeight="1" x14ac:dyDescent="0.25">
      <c r="A13" s="12"/>
      <c r="B13" s="13" t="s">
        <v>15</v>
      </c>
      <c r="C13" s="6" t="s">
        <v>7</v>
      </c>
      <c r="D13" s="26">
        <f>D10+D11+D12</f>
        <v>231782.94</v>
      </c>
    </row>
    <row r="14" spans="1:4" ht="16.5" customHeight="1" x14ac:dyDescent="0.25">
      <c r="A14" s="3" t="s">
        <v>16</v>
      </c>
      <c r="B14" s="3"/>
      <c r="C14" s="3"/>
      <c r="D14" s="3"/>
    </row>
    <row r="15" spans="1:4" ht="16.5" customHeight="1" x14ac:dyDescent="0.25">
      <c r="A15" s="9" t="s">
        <v>17</v>
      </c>
      <c r="B15" s="10" t="s">
        <v>12</v>
      </c>
      <c r="C15" s="6" t="s">
        <v>7</v>
      </c>
      <c r="D15" s="20">
        <v>164405.70000000001</v>
      </c>
    </row>
    <row r="16" spans="1:4" ht="16.5" customHeight="1" x14ac:dyDescent="0.25">
      <c r="A16" s="9" t="s">
        <v>18</v>
      </c>
      <c r="B16" s="11" t="s">
        <v>14</v>
      </c>
      <c r="C16" s="6" t="s">
        <v>7</v>
      </c>
      <c r="D16" s="20">
        <v>40386.01</v>
      </c>
    </row>
    <row r="17" spans="1:4" ht="16.5" customHeight="1" x14ac:dyDescent="0.25">
      <c r="A17" s="9" t="s">
        <v>19</v>
      </c>
      <c r="B17" s="6" t="s">
        <v>84</v>
      </c>
      <c r="C17" s="6" t="s">
        <v>7</v>
      </c>
      <c r="D17" s="20">
        <v>48000</v>
      </c>
    </row>
    <row r="18" spans="1:4" ht="16.5" customHeight="1" x14ac:dyDescent="0.25">
      <c r="A18" s="9" t="s">
        <v>85</v>
      </c>
      <c r="B18" s="6" t="s">
        <v>86</v>
      </c>
      <c r="C18" s="6" t="s">
        <v>87</v>
      </c>
      <c r="D18" s="20">
        <v>6000</v>
      </c>
    </row>
    <row r="19" spans="1:4" ht="16.5" customHeight="1" x14ac:dyDescent="0.25">
      <c r="A19" s="12"/>
      <c r="B19" s="13" t="s">
        <v>15</v>
      </c>
      <c r="C19" s="6" t="s">
        <v>7</v>
      </c>
      <c r="D19" s="26">
        <f>D15+D16+D17+D18</f>
        <v>258791.71000000002</v>
      </c>
    </row>
    <row r="20" spans="1:4" ht="16.5" customHeight="1" x14ac:dyDescent="0.25">
      <c r="A20" s="3" t="s">
        <v>21</v>
      </c>
      <c r="B20" s="3"/>
      <c r="C20" s="3"/>
      <c r="D20" s="3"/>
    </row>
    <row r="21" spans="1:4" ht="16.5" customHeight="1" x14ac:dyDescent="0.25">
      <c r="A21" s="9" t="s">
        <v>22</v>
      </c>
      <c r="B21" s="6" t="s">
        <v>23</v>
      </c>
      <c r="C21" s="6" t="s">
        <v>7</v>
      </c>
      <c r="D21" s="20">
        <v>103649.2</v>
      </c>
    </row>
    <row r="22" spans="1:4" ht="16.5" customHeight="1" x14ac:dyDescent="0.25">
      <c r="A22" s="9" t="s">
        <v>24</v>
      </c>
      <c r="B22" s="6" t="s">
        <v>25</v>
      </c>
      <c r="C22" s="6" t="s">
        <v>7</v>
      </c>
      <c r="D22" s="20">
        <v>8858.4</v>
      </c>
    </row>
    <row r="23" spans="1:4" ht="16.5" customHeight="1" x14ac:dyDescent="0.25">
      <c r="A23" s="9" t="s">
        <v>26</v>
      </c>
      <c r="B23" s="6" t="s">
        <v>27</v>
      </c>
      <c r="C23" s="6" t="s">
        <v>7</v>
      </c>
      <c r="D23" s="20">
        <v>3946.58</v>
      </c>
    </row>
    <row r="24" spans="1:4" ht="16.5" customHeight="1" x14ac:dyDescent="0.25">
      <c r="A24" s="9" t="s">
        <v>28</v>
      </c>
      <c r="B24" s="6" t="s">
        <v>88</v>
      </c>
      <c r="C24" s="6" t="s">
        <v>7</v>
      </c>
      <c r="D24" s="20">
        <f>38870+26250+17682.6+7000+25000</f>
        <v>114802.6</v>
      </c>
    </row>
    <row r="25" spans="1:4" ht="16.5" customHeight="1" x14ac:dyDescent="0.25">
      <c r="A25" s="9" t="s">
        <v>30</v>
      </c>
      <c r="B25" s="6" t="s">
        <v>89</v>
      </c>
      <c r="C25" s="6" t="s">
        <v>7</v>
      </c>
      <c r="D25" s="20">
        <v>46000</v>
      </c>
    </row>
    <row r="26" spans="1:4" ht="16.5" customHeight="1" x14ac:dyDescent="0.25">
      <c r="A26" s="12"/>
      <c r="B26" s="15" t="s">
        <v>15</v>
      </c>
      <c r="C26" s="6" t="s">
        <v>7</v>
      </c>
      <c r="D26" s="26">
        <f>D21+D22+D23+D24+D25</f>
        <v>277256.78000000003</v>
      </c>
    </row>
    <row r="27" spans="1:4" ht="16.5" customHeight="1" x14ac:dyDescent="0.25">
      <c r="A27" s="3" t="s">
        <v>32</v>
      </c>
      <c r="B27" s="3"/>
      <c r="C27" s="3"/>
      <c r="D27" s="3"/>
    </row>
    <row r="28" spans="1:4" ht="16.5" customHeight="1" x14ac:dyDescent="0.25">
      <c r="A28" s="9" t="s">
        <v>33</v>
      </c>
      <c r="B28" s="6" t="s">
        <v>12</v>
      </c>
      <c r="C28" s="6" t="s">
        <v>7</v>
      </c>
      <c r="D28" s="20">
        <v>23391.78</v>
      </c>
    </row>
    <row r="29" spans="1:4" ht="16.5" customHeight="1" x14ac:dyDescent="0.25">
      <c r="A29" s="9" t="s">
        <v>34</v>
      </c>
      <c r="B29" s="6" t="s">
        <v>14</v>
      </c>
      <c r="C29" s="6" t="s">
        <v>7</v>
      </c>
      <c r="D29" s="20">
        <v>3600.75</v>
      </c>
    </row>
    <row r="30" spans="1:4" ht="16.5" customHeight="1" x14ac:dyDescent="0.25">
      <c r="A30" s="9" t="s">
        <v>35</v>
      </c>
      <c r="B30" s="6" t="s">
        <v>36</v>
      </c>
      <c r="C30" s="6" t="s">
        <v>7</v>
      </c>
      <c r="D30" s="20">
        <v>3541.03</v>
      </c>
    </row>
    <row r="31" spans="1:4" ht="16.5" customHeight="1" x14ac:dyDescent="0.25">
      <c r="A31" s="9" t="s">
        <v>37</v>
      </c>
      <c r="B31" s="6" t="s">
        <v>38</v>
      </c>
      <c r="C31" s="6" t="s">
        <v>7</v>
      </c>
      <c r="D31" s="20">
        <v>102387.3</v>
      </c>
    </row>
    <row r="32" spans="1:4" ht="16.5" customHeight="1" x14ac:dyDescent="0.25">
      <c r="A32" s="9" t="s">
        <v>39</v>
      </c>
      <c r="B32" s="6" t="s">
        <v>40</v>
      </c>
      <c r="C32" s="6" t="s">
        <v>7</v>
      </c>
      <c r="D32" s="20">
        <v>10771.35</v>
      </c>
    </row>
    <row r="33" spans="1:4" ht="16.5" customHeight="1" x14ac:dyDescent="0.25">
      <c r="A33" s="12"/>
      <c r="B33" s="15" t="s">
        <v>41</v>
      </c>
      <c r="C33" s="6" t="s">
        <v>7</v>
      </c>
      <c r="D33" s="26">
        <f>D28+D29+D30+D31+D32</f>
        <v>143692.21</v>
      </c>
    </row>
    <row r="34" spans="1:4" ht="16.5" customHeight="1" x14ac:dyDescent="0.25">
      <c r="A34" s="12"/>
      <c r="B34" s="15"/>
      <c r="C34" s="6"/>
      <c r="D34" s="26"/>
    </row>
    <row r="35" spans="1:4" ht="16.5" customHeight="1" x14ac:dyDescent="0.25">
      <c r="A35" s="12"/>
      <c r="B35" s="8" t="s">
        <v>90</v>
      </c>
      <c r="C35" s="6" t="s">
        <v>7</v>
      </c>
      <c r="D35" s="26">
        <f>D36+D37+D38</f>
        <v>48693.97000000003</v>
      </c>
    </row>
    <row r="36" spans="1:4" ht="16.5" customHeight="1" x14ac:dyDescent="0.25">
      <c r="A36" s="12"/>
      <c r="B36" s="8" t="s">
        <v>8</v>
      </c>
      <c r="C36" s="6" t="s">
        <v>7</v>
      </c>
      <c r="D36" s="20">
        <f>D8+D15-D21-D22-D23-D24</f>
        <v>45413.060000000027</v>
      </c>
    </row>
    <row r="37" spans="1:4" ht="16.5" customHeight="1" x14ac:dyDescent="0.25">
      <c r="A37" s="12"/>
      <c r="B37" s="8" t="s">
        <v>9</v>
      </c>
      <c r="C37" s="6" t="s">
        <v>7</v>
      </c>
      <c r="D37" s="20">
        <f>D9+D16+D17+D18-D25</f>
        <v>3280.9100000000035</v>
      </c>
    </row>
    <row r="39" spans="1:4" ht="16.5" customHeight="1" x14ac:dyDescent="0.25">
      <c r="A39" s="16"/>
    </row>
    <row r="40" spans="1:4" ht="16.5" customHeight="1" x14ac:dyDescent="0.25">
      <c r="A40" s="17"/>
      <c r="B40" s="18"/>
      <c r="C40" s="18"/>
      <c r="D40" s="34"/>
    </row>
    <row r="41" spans="1:4" ht="16.5" customHeight="1" x14ac:dyDescent="0.25">
      <c r="A41" s="17"/>
      <c r="B41" s="14" t="s">
        <v>49</v>
      </c>
    </row>
    <row r="42" spans="1:4" ht="16.5" customHeight="1" x14ac:dyDescent="0.25">
      <c r="A42" s="17"/>
      <c r="C42" t="s">
        <v>50</v>
      </c>
    </row>
  </sheetData>
  <mergeCells count="6">
    <mergeCell ref="A27:D27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5" t="s">
        <v>52</v>
      </c>
      <c r="C1" s="5"/>
      <c r="D1" s="5"/>
    </row>
    <row r="4" spans="1:4" ht="66.75" customHeight="1" x14ac:dyDescent="0.25">
      <c r="A4" s="1" t="s">
        <v>91</v>
      </c>
      <c r="B4" s="1"/>
      <c r="C4" s="1"/>
      <c r="D4" s="1"/>
    </row>
    <row r="5" spans="1:4" x14ac:dyDescent="0.25">
      <c r="A5" s="6"/>
      <c r="B5" s="6"/>
      <c r="C5" s="6"/>
      <c r="D5" s="6"/>
    </row>
    <row r="6" spans="1:4" x14ac:dyDescent="0.25">
      <c r="A6" s="7" t="s">
        <v>2</v>
      </c>
      <c r="B6" s="7" t="s">
        <v>3</v>
      </c>
      <c r="C6" s="7" t="s">
        <v>4</v>
      </c>
      <c r="D6" s="7" t="s">
        <v>5</v>
      </c>
    </row>
    <row r="7" spans="1:4" x14ac:dyDescent="0.25">
      <c r="A7" s="6"/>
      <c r="B7" s="8" t="s">
        <v>6</v>
      </c>
      <c r="C7" s="6" t="s">
        <v>7</v>
      </c>
      <c r="D7" s="8">
        <f>D8+D9</f>
        <v>190405.78999999998</v>
      </c>
    </row>
    <row r="8" spans="1:4" x14ac:dyDescent="0.25">
      <c r="A8" s="6"/>
      <c r="B8" s="8" t="s">
        <v>8</v>
      </c>
      <c r="C8" s="6" t="s">
        <v>7</v>
      </c>
      <c r="D8" s="8">
        <v>164503.93</v>
      </c>
    </row>
    <row r="9" spans="1:4" x14ac:dyDescent="0.25">
      <c r="A9" s="6"/>
      <c r="B9" s="8" t="s">
        <v>9</v>
      </c>
      <c r="C9" s="6" t="s">
        <v>7</v>
      </c>
      <c r="D9" s="8">
        <v>25901.86</v>
      </c>
    </row>
    <row r="10" spans="1:4" x14ac:dyDescent="0.25">
      <c r="A10" s="3" t="s">
        <v>92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6">
        <v>70895.87</v>
      </c>
    </row>
    <row r="12" spans="1:4" x14ac:dyDescent="0.25">
      <c r="A12" s="9" t="s">
        <v>13</v>
      </c>
      <c r="B12" s="11" t="s">
        <v>14</v>
      </c>
      <c r="C12" s="6" t="s">
        <v>7</v>
      </c>
      <c r="D12" s="6">
        <f>28213.56+10046.69</f>
        <v>38260.25</v>
      </c>
    </row>
    <row r="13" spans="1:4" x14ac:dyDescent="0.25">
      <c r="A13" s="9" t="s">
        <v>93</v>
      </c>
      <c r="B13" s="6" t="s">
        <v>20</v>
      </c>
      <c r="C13" s="6" t="s">
        <v>7</v>
      </c>
      <c r="D13" s="6">
        <v>25496.22</v>
      </c>
    </row>
    <row r="14" spans="1:4" x14ac:dyDescent="0.25">
      <c r="A14" s="12"/>
      <c r="B14" s="13" t="s">
        <v>15</v>
      </c>
      <c r="C14" s="6" t="s">
        <v>7</v>
      </c>
      <c r="D14" s="15">
        <f>D11+D12+D13</f>
        <v>134652.34</v>
      </c>
    </row>
    <row r="15" spans="1:4" x14ac:dyDescent="0.25">
      <c r="A15" s="3" t="s">
        <v>94</v>
      </c>
      <c r="B15" s="3"/>
      <c r="C15" s="3"/>
      <c r="D15" s="3"/>
    </row>
    <row r="16" spans="1:4" x14ac:dyDescent="0.25">
      <c r="A16" s="9" t="s">
        <v>17</v>
      </c>
      <c r="B16" s="6" t="s">
        <v>23</v>
      </c>
      <c r="C16" s="6" t="s">
        <v>7</v>
      </c>
      <c r="D16" s="6">
        <v>59699.86</v>
      </c>
    </row>
    <row r="17" spans="1:4" x14ac:dyDescent="0.25">
      <c r="A17" s="9" t="s">
        <v>18</v>
      </c>
      <c r="B17" s="6" t="s">
        <v>25</v>
      </c>
      <c r="C17" s="6" t="s">
        <v>7</v>
      </c>
      <c r="D17" s="6">
        <v>4824.3999999999996</v>
      </c>
    </row>
    <row r="18" spans="1:4" x14ac:dyDescent="0.25">
      <c r="A18" s="9" t="s">
        <v>19</v>
      </c>
      <c r="B18" s="6" t="s">
        <v>27</v>
      </c>
      <c r="C18" s="6" t="s">
        <v>7</v>
      </c>
      <c r="D18" s="6">
        <v>1914.19</v>
      </c>
    </row>
    <row r="19" spans="1:4" x14ac:dyDescent="0.25">
      <c r="A19" s="9" t="s">
        <v>85</v>
      </c>
      <c r="B19" s="6" t="s">
        <v>29</v>
      </c>
      <c r="C19" s="6" t="s">
        <v>7</v>
      </c>
      <c r="D19" s="6"/>
    </row>
    <row r="20" spans="1:4" x14ac:dyDescent="0.25">
      <c r="A20" s="9" t="s">
        <v>95</v>
      </c>
      <c r="B20" s="6" t="s">
        <v>31</v>
      </c>
      <c r="C20" s="6" t="s">
        <v>7</v>
      </c>
      <c r="D20" s="6"/>
    </row>
    <row r="21" spans="1:4" x14ac:dyDescent="0.25">
      <c r="A21" s="12"/>
      <c r="B21" s="15" t="s">
        <v>15</v>
      </c>
      <c r="C21" s="6" t="s">
        <v>7</v>
      </c>
      <c r="D21" s="15">
        <f>D16+D17+D18+D19+D20</f>
        <v>66438.45</v>
      </c>
    </row>
    <row r="22" spans="1:4" x14ac:dyDescent="0.25">
      <c r="A22" s="3" t="s">
        <v>96</v>
      </c>
      <c r="B22" s="3"/>
      <c r="C22" s="3"/>
      <c r="D22" s="3"/>
    </row>
    <row r="23" spans="1:4" x14ac:dyDescent="0.25">
      <c r="A23" s="9" t="s">
        <v>22</v>
      </c>
      <c r="B23" s="6" t="s">
        <v>12</v>
      </c>
      <c r="C23" s="6" t="s">
        <v>7</v>
      </c>
      <c r="D23" s="6">
        <v>32637.73</v>
      </c>
    </row>
    <row r="24" spans="1:4" x14ac:dyDescent="0.25">
      <c r="A24" s="9" t="s">
        <v>24</v>
      </c>
      <c r="B24" s="6" t="s">
        <v>14</v>
      </c>
      <c r="C24" s="6" t="s">
        <v>7</v>
      </c>
      <c r="D24" s="6">
        <v>14170.63</v>
      </c>
    </row>
    <row r="25" spans="1:4" x14ac:dyDescent="0.25">
      <c r="A25" s="9" t="s">
        <v>26</v>
      </c>
      <c r="B25" s="6" t="s">
        <v>36</v>
      </c>
      <c r="C25" s="6" t="s">
        <v>7</v>
      </c>
      <c r="D25" s="6">
        <v>4986.37</v>
      </c>
    </row>
    <row r="26" spans="1:4" x14ac:dyDescent="0.25">
      <c r="A26" s="9" t="s">
        <v>28</v>
      </c>
      <c r="B26" s="6" t="s">
        <v>38</v>
      </c>
      <c r="C26" s="6" t="s">
        <v>7</v>
      </c>
      <c r="D26" s="6">
        <v>31897.89</v>
      </c>
    </row>
    <row r="27" spans="1:4" x14ac:dyDescent="0.25">
      <c r="A27" s="9" t="s">
        <v>30</v>
      </c>
      <c r="B27" s="6" t="s">
        <v>40</v>
      </c>
      <c r="C27" s="6" t="s">
        <v>7</v>
      </c>
      <c r="D27" s="6">
        <v>11741.09</v>
      </c>
    </row>
    <row r="28" spans="1:4" x14ac:dyDescent="0.25">
      <c r="A28" s="12"/>
      <c r="B28" s="15" t="s">
        <v>41</v>
      </c>
      <c r="C28" s="6" t="s">
        <v>7</v>
      </c>
      <c r="D28" s="15">
        <f>D23+D24+D25+D26+D27</f>
        <v>95433.709999999992</v>
      </c>
    </row>
    <row r="29" spans="1:4" x14ac:dyDescent="0.25">
      <c r="A29" s="12"/>
      <c r="B29" s="8" t="s">
        <v>42</v>
      </c>
      <c r="C29" s="6" t="s">
        <v>7</v>
      </c>
      <c r="D29" s="8">
        <f>D30+D31</f>
        <v>258619.68</v>
      </c>
    </row>
    <row r="30" spans="1:4" x14ac:dyDescent="0.25">
      <c r="A30" s="12"/>
      <c r="B30" s="8" t="s">
        <v>8</v>
      </c>
      <c r="C30" s="6" t="s">
        <v>7</v>
      </c>
      <c r="D30" s="8">
        <f>D8+D11+D13-D16-D17-D18-D19</f>
        <v>194457.56999999998</v>
      </c>
    </row>
    <row r="31" spans="1:4" x14ac:dyDescent="0.25">
      <c r="A31" s="12"/>
      <c r="B31" s="8" t="s">
        <v>9</v>
      </c>
      <c r="C31" s="6" t="s">
        <v>7</v>
      </c>
      <c r="D31" s="8">
        <f>D9+D12-D20</f>
        <v>64162.11</v>
      </c>
    </row>
    <row r="32" spans="1:4" x14ac:dyDescent="0.25">
      <c r="A32" s="16"/>
    </row>
    <row r="33" spans="1:3" x14ac:dyDescent="0.25">
      <c r="A33" s="16"/>
      <c r="B33" s="14" t="s">
        <v>49</v>
      </c>
    </row>
    <row r="34" spans="1:3" x14ac:dyDescent="0.25">
      <c r="A34" s="16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9"/>
    <col min="5" max="1025" width="8.7109375"/>
  </cols>
  <sheetData>
    <row r="1" spans="1:4" x14ac:dyDescent="0.25">
      <c r="B1" s="5" t="s">
        <v>52</v>
      </c>
      <c r="C1" s="5"/>
      <c r="D1" s="5"/>
    </row>
    <row r="4" spans="1:4" ht="66.75" customHeight="1" x14ac:dyDescent="0.25">
      <c r="A4" s="4" t="s">
        <v>97</v>
      </c>
      <c r="B4" s="4"/>
      <c r="C4" s="4"/>
      <c r="D4" s="4"/>
    </row>
    <row r="5" spans="1:4" x14ac:dyDescent="0.25">
      <c r="A5" s="6"/>
      <c r="B5" s="6"/>
      <c r="C5" s="6"/>
      <c r="D5" s="20"/>
    </row>
    <row r="6" spans="1:4" x14ac:dyDescent="0.25">
      <c r="A6" s="7" t="s">
        <v>2</v>
      </c>
      <c r="B6" s="7" t="s">
        <v>3</v>
      </c>
      <c r="C6" s="7" t="s">
        <v>4</v>
      </c>
      <c r="D6" s="21" t="s">
        <v>5</v>
      </c>
    </row>
    <row r="7" spans="1:4" x14ac:dyDescent="0.25">
      <c r="A7" s="22"/>
      <c r="B7" s="23" t="s">
        <v>6</v>
      </c>
      <c r="C7" s="22" t="s">
        <v>7</v>
      </c>
      <c r="D7" s="24">
        <f>D8+D9</f>
        <v>59837.98</v>
      </c>
    </row>
    <row r="8" spans="1:4" x14ac:dyDescent="0.25">
      <c r="A8" s="22"/>
      <c r="B8" s="23" t="s">
        <v>8</v>
      </c>
      <c r="C8" s="22" t="s">
        <v>7</v>
      </c>
      <c r="D8" s="25">
        <v>81982.58</v>
      </c>
    </row>
    <row r="9" spans="1:4" x14ac:dyDescent="0.25">
      <c r="A9" s="22"/>
      <c r="B9" s="23" t="s">
        <v>9</v>
      </c>
      <c r="C9" s="22" t="s">
        <v>7</v>
      </c>
      <c r="D9" s="25">
        <v>-22144.6</v>
      </c>
    </row>
    <row r="10" spans="1:4" x14ac:dyDescent="0.25">
      <c r="A10" s="3" t="s">
        <v>10</v>
      </c>
      <c r="B10" s="3"/>
      <c r="C10" s="3"/>
      <c r="D10" s="3"/>
    </row>
    <row r="11" spans="1:4" x14ac:dyDescent="0.25">
      <c r="A11" s="9" t="s">
        <v>11</v>
      </c>
      <c r="B11" s="10" t="s">
        <v>12</v>
      </c>
      <c r="C11" s="6" t="s">
        <v>7</v>
      </c>
      <c r="D11" s="20">
        <v>140842.01999999999</v>
      </c>
    </row>
    <row r="12" spans="1:4" x14ac:dyDescent="0.25">
      <c r="A12" s="9" t="s">
        <v>13</v>
      </c>
      <c r="B12" s="11" t="s">
        <v>14</v>
      </c>
      <c r="C12" s="6" t="s">
        <v>7</v>
      </c>
      <c r="D12" s="20">
        <v>55840.92</v>
      </c>
    </row>
    <row r="13" spans="1:4" x14ac:dyDescent="0.25">
      <c r="A13" s="12"/>
      <c r="B13" s="13" t="s">
        <v>15</v>
      </c>
      <c r="C13" s="6" t="s">
        <v>7</v>
      </c>
      <c r="D13" s="26">
        <f>D10+D11+D12</f>
        <v>196682.94</v>
      </c>
    </row>
    <row r="14" spans="1:4" x14ac:dyDescent="0.25">
      <c r="A14" s="3" t="s">
        <v>16</v>
      </c>
      <c r="B14" s="3"/>
      <c r="C14" s="3"/>
      <c r="D14" s="3"/>
    </row>
    <row r="15" spans="1:4" x14ac:dyDescent="0.25">
      <c r="A15" s="9" t="s">
        <v>17</v>
      </c>
      <c r="B15" s="10" t="s">
        <v>12</v>
      </c>
      <c r="C15" s="6" t="s">
        <v>7</v>
      </c>
      <c r="D15" s="20">
        <v>110914.19</v>
      </c>
    </row>
    <row r="16" spans="1:4" ht="30" hidden="1" x14ac:dyDescent="0.25">
      <c r="A16" s="9" t="s">
        <v>54</v>
      </c>
      <c r="B16" s="27" t="s">
        <v>55</v>
      </c>
      <c r="C16" s="6" t="s">
        <v>7</v>
      </c>
      <c r="D16" s="20"/>
    </row>
    <row r="17" spans="1:4" x14ac:dyDescent="0.25">
      <c r="A17" s="9" t="s">
        <v>18</v>
      </c>
      <c r="B17" s="11" t="s">
        <v>14</v>
      </c>
      <c r="C17" s="6" t="s">
        <v>7</v>
      </c>
      <c r="D17" s="20">
        <v>49385.89</v>
      </c>
    </row>
    <row r="18" spans="1:4" x14ac:dyDescent="0.25">
      <c r="A18" s="9" t="s">
        <v>56</v>
      </c>
      <c r="B18" s="28" t="s">
        <v>57</v>
      </c>
      <c r="C18" s="6" t="s">
        <v>7</v>
      </c>
      <c r="D18" s="20">
        <v>48870</v>
      </c>
    </row>
    <row r="19" spans="1:4" x14ac:dyDescent="0.25">
      <c r="A19" s="12"/>
      <c r="B19" s="13" t="s">
        <v>15</v>
      </c>
      <c r="C19" s="6" t="s">
        <v>7</v>
      </c>
      <c r="D19" s="26">
        <f>D15+D16+D17+D18</f>
        <v>209170.08000000002</v>
      </c>
    </row>
    <row r="20" spans="1:4" x14ac:dyDescent="0.25">
      <c r="A20" s="3" t="s">
        <v>21</v>
      </c>
      <c r="B20" s="3"/>
      <c r="C20" s="3"/>
      <c r="D20" s="3"/>
    </row>
    <row r="21" spans="1:4" x14ac:dyDescent="0.25">
      <c r="A21" s="9" t="s">
        <v>22</v>
      </c>
      <c r="B21" s="6" t="s">
        <v>23</v>
      </c>
      <c r="C21" s="6" t="s">
        <v>7</v>
      </c>
      <c r="D21" s="20">
        <v>91547.31</v>
      </c>
    </row>
    <row r="22" spans="1:4" x14ac:dyDescent="0.25">
      <c r="A22" s="9" t="s">
        <v>24</v>
      </c>
      <c r="B22" s="6" t="s">
        <v>25</v>
      </c>
      <c r="C22" s="6" t="s">
        <v>7</v>
      </c>
      <c r="D22" s="20">
        <v>7205.28</v>
      </c>
    </row>
    <row r="23" spans="1:4" x14ac:dyDescent="0.25">
      <c r="A23" s="9" t="s">
        <v>26</v>
      </c>
      <c r="B23" s="6" t="s">
        <v>27</v>
      </c>
      <c r="C23" s="6" t="s">
        <v>7</v>
      </c>
      <c r="D23" s="20">
        <v>2994.68</v>
      </c>
    </row>
    <row r="24" spans="1:4" x14ac:dyDescent="0.25">
      <c r="A24" s="9" t="s">
        <v>28</v>
      </c>
      <c r="B24" s="6" t="s">
        <v>29</v>
      </c>
      <c r="C24" s="6" t="s">
        <v>7</v>
      </c>
      <c r="D24" s="20"/>
    </row>
    <row r="25" spans="1:4" x14ac:dyDescent="0.25">
      <c r="A25" s="9" t="s">
        <v>30</v>
      </c>
      <c r="B25" s="6" t="s">
        <v>31</v>
      </c>
      <c r="C25" s="6" t="s">
        <v>7</v>
      </c>
      <c r="D25" s="20">
        <f>D26</f>
        <v>39768.14</v>
      </c>
    </row>
    <row r="26" spans="1:4" x14ac:dyDescent="0.25">
      <c r="A26" s="9" t="s">
        <v>58</v>
      </c>
      <c r="B26" s="6" t="s">
        <v>59</v>
      </c>
      <c r="C26" s="6" t="s">
        <v>7</v>
      </c>
      <c r="D26" s="20">
        <v>39768.14</v>
      </c>
    </row>
    <row r="27" spans="1:4" x14ac:dyDescent="0.25">
      <c r="A27" s="12"/>
      <c r="B27" s="15" t="s">
        <v>15</v>
      </c>
      <c r="C27" s="6" t="s">
        <v>7</v>
      </c>
      <c r="D27" s="26">
        <f>D21+D22+D23+D24+D25</f>
        <v>141515.40999999997</v>
      </c>
    </row>
    <row r="28" spans="1:4" x14ac:dyDescent="0.25">
      <c r="A28" s="29"/>
      <c r="B28" s="30" t="s">
        <v>60</v>
      </c>
      <c r="C28" s="31" t="s">
        <v>7</v>
      </c>
      <c r="D28" s="32">
        <f>D29+D30</f>
        <v>127492.65000000004</v>
      </c>
    </row>
    <row r="29" spans="1:4" x14ac:dyDescent="0.25">
      <c r="A29" s="29"/>
      <c r="B29" s="30" t="s">
        <v>8</v>
      </c>
      <c r="C29" s="31" t="s">
        <v>7</v>
      </c>
      <c r="D29" s="33">
        <f>D8+D15+D16-D21-D22-D23-D24</f>
        <v>91149.500000000029</v>
      </c>
    </row>
    <row r="30" spans="1:4" x14ac:dyDescent="0.25">
      <c r="A30" s="29"/>
      <c r="B30" s="30" t="s">
        <v>9</v>
      </c>
      <c r="C30" s="31" t="s">
        <v>7</v>
      </c>
      <c r="D30" s="33">
        <f>D9+D17+D18-D25</f>
        <v>36343.150000000009</v>
      </c>
    </row>
    <row r="31" spans="1:4" x14ac:dyDescent="0.25">
      <c r="A31" s="3" t="s">
        <v>32</v>
      </c>
      <c r="B31" s="3"/>
      <c r="C31" s="3"/>
      <c r="D31" s="3"/>
    </row>
    <row r="32" spans="1:4" x14ac:dyDescent="0.25">
      <c r="A32" s="9" t="s">
        <v>33</v>
      </c>
      <c r="B32" s="6" t="s">
        <v>12</v>
      </c>
      <c r="C32" s="6" t="s">
        <v>7</v>
      </c>
      <c r="D32" s="20">
        <v>56064.69</v>
      </c>
    </row>
    <row r="33" spans="1:4" x14ac:dyDescent="0.25">
      <c r="A33" s="9" t="s">
        <v>34</v>
      </c>
      <c r="B33" s="6" t="s">
        <v>14</v>
      </c>
      <c r="C33" s="6" t="s">
        <v>7</v>
      </c>
      <c r="D33" s="20">
        <v>17808.810000000001</v>
      </c>
    </row>
    <row r="34" spans="1:4" x14ac:dyDescent="0.25">
      <c r="A34" s="9" t="s">
        <v>35</v>
      </c>
      <c r="B34" s="6" t="s">
        <v>36</v>
      </c>
      <c r="C34" s="6" t="s">
        <v>7</v>
      </c>
      <c r="D34" s="20">
        <v>8773.4500000000007</v>
      </c>
    </row>
    <row r="35" spans="1:4" x14ac:dyDescent="0.25">
      <c r="A35" s="9" t="s">
        <v>37</v>
      </c>
      <c r="B35" s="6" t="s">
        <v>38</v>
      </c>
      <c r="C35" s="6" t="s">
        <v>7</v>
      </c>
      <c r="D35" s="20">
        <v>145865.78</v>
      </c>
    </row>
    <row r="36" spans="1:4" x14ac:dyDescent="0.25">
      <c r="A36" s="9" t="s">
        <v>39</v>
      </c>
      <c r="B36" s="6" t="s">
        <v>40</v>
      </c>
      <c r="C36" s="6" t="s">
        <v>7</v>
      </c>
      <c r="D36" s="20">
        <v>25098.78</v>
      </c>
    </row>
    <row r="37" spans="1:4" x14ac:dyDescent="0.25">
      <c r="A37" s="9" t="s">
        <v>61</v>
      </c>
      <c r="B37" s="6" t="s">
        <v>62</v>
      </c>
      <c r="C37" s="6" t="s">
        <v>7</v>
      </c>
      <c r="D37" s="20">
        <v>13967.37</v>
      </c>
    </row>
    <row r="38" spans="1:4" x14ac:dyDescent="0.25">
      <c r="A38" s="9" t="s">
        <v>63</v>
      </c>
      <c r="B38" s="6" t="s">
        <v>64</v>
      </c>
      <c r="C38" s="6" t="s">
        <v>7</v>
      </c>
      <c r="D38" s="20">
        <v>747.75</v>
      </c>
    </row>
    <row r="39" spans="1:4" x14ac:dyDescent="0.25">
      <c r="A39" s="12"/>
      <c r="B39" s="15" t="s">
        <v>41</v>
      </c>
      <c r="C39" s="6" t="s">
        <v>7</v>
      </c>
      <c r="D39" s="26">
        <f>D32+D33+D34+D35+D36+D37+D38</f>
        <v>268326.63</v>
      </c>
    </row>
    <row r="40" spans="1:4" x14ac:dyDescent="0.25">
      <c r="A40" s="16"/>
    </row>
    <row r="41" spans="1:4" ht="15" customHeight="1" x14ac:dyDescent="0.25">
      <c r="A41" s="2" t="s">
        <v>43</v>
      </c>
      <c r="B41" s="2"/>
      <c r="C41" s="2"/>
      <c r="D41" s="2"/>
    </row>
    <row r="42" spans="1:4" x14ac:dyDescent="0.25">
      <c r="A42" s="17" t="s">
        <v>44</v>
      </c>
      <c r="B42" s="18"/>
      <c r="C42" s="18"/>
      <c r="D42" s="34"/>
    </row>
    <row r="43" spans="1:4" x14ac:dyDescent="0.25">
      <c r="A43" s="17" t="s">
        <v>45</v>
      </c>
      <c r="B43" s="18"/>
      <c r="C43" s="18"/>
      <c r="D43" s="34"/>
    </row>
    <row r="44" spans="1:4" x14ac:dyDescent="0.25">
      <c r="A44" s="17" t="s">
        <v>46</v>
      </c>
      <c r="B44" s="18"/>
      <c r="C44" s="18"/>
      <c r="D44" s="34"/>
    </row>
    <row r="45" spans="1:4" x14ac:dyDescent="0.25">
      <c r="A45" s="17" t="s">
        <v>47</v>
      </c>
      <c r="B45" s="18"/>
      <c r="C45" s="18"/>
      <c r="D45" s="34"/>
    </row>
    <row r="46" spans="1:4" x14ac:dyDescent="0.25">
      <c r="A46" s="17" t="s">
        <v>48</v>
      </c>
      <c r="B46" s="18"/>
      <c r="C46" s="18"/>
      <c r="D46" s="34"/>
    </row>
    <row r="47" spans="1:4" x14ac:dyDescent="0.25">
      <c r="A47" s="17"/>
      <c r="B47" s="18"/>
      <c r="C47" s="18"/>
      <c r="D47" s="34"/>
    </row>
    <row r="48" spans="1:4" x14ac:dyDescent="0.25">
      <c r="A48" s="17"/>
      <c r="B48" s="14" t="s">
        <v>49</v>
      </c>
    </row>
    <row r="49" spans="1:3" x14ac:dyDescent="0.25">
      <c r="A49" s="17"/>
      <c r="C49" t="s">
        <v>65</v>
      </c>
    </row>
    <row r="51" spans="1:3" x14ac:dyDescent="0.25">
      <c r="A51" s="35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Главный бухгалтер</cp:lastModifiedBy>
  <cp:revision>0</cp:revision>
  <dcterms:created xsi:type="dcterms:W3CDTF">2006-09-16T00:00:00Z</dcterms:created>
  <dcterms:modified xsi:type="dcterms:W3CDTF">2015-02-10T14:01:29Z</dcterms:modified>
</cp:coreProperties>
</file>