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firstSheet="2" activeTab="4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45621" iterateDelta="1E-4"/>
</workbook>
</file>

<file path=xl/calcChain.xml><?xml version="1.0" encoding="utf-8"?>
<calcChain xmlns="http://schemas.openxmlformats.org/spreadsheetml/2006/main">
  <c r="D25" i="5" l="1"/>
  <c r="D17" i="5" l="1"/>
  <c r="D22" i="5" l="1"/>
  <c r="D37" i="5" s="1"/>
  <c r="D31" i="4" l="1"/>
  <c r="D20" i="4"/>
  <c r="D31" i="17" l="1"/>
  <c r="D33" i="17"/>
  <c r="D17" i="17"/>
  <c r="D36" i="22" l="1"/>
  <c r="D35" i="22"/>
  <c r="D37" i="22" s="1"/>
  <c r="D30" i="22"/>
  <c r="D28" i="22" s="1"/>
  <c r="D29" i="22"/>
  <c r="D27" i="22"/>
  <c r="D19" i="22"/>
  <c r="D13" i="22"/>
  <c r="D7" i="22"/>
  <c r="D39" i="21"/>
  <c r="D37" i="21"/>
  <c r="D36" i="21"/>
  <c r="D35" i="21"/>
  <c r="D34" i="21"/>
  <c r="D33" i="21"/>
  <c r="D40" i="21" s="1"/>
  <c r="D31" i="21"/>
  <c r="D24" i="21"/>
  <c r="D28" i="21" s="1"/>
  <c r="D19" i="21"/>
  <c r="D13" i="21"/>
  <c r="D7" i="21"/>
  <c r="D38" i="18"/>
  <c r="D37" i="18"/>
  <c r="D36" i="18"/>
  <c r="D35" i="18" s="1"/>
  <c r="D34" i="18"/>
  <c r="D27" i="18"/>
  <c r="D18" i="18"/>
  <c r="D17" i="18"/>
  <c r="D13" i="18"/>
  <c r="D7" i="18"/>
  <c r="D35" i="17"/>
  <c r="D34" i="17"/>
  <c r="D24" i="17"/>
  <c r="D13" i="17"/>
  <c r="D7" i="17"/>
  <c r="D39" i="16"/>
  <c r="D30" i="16"/>
  <c r="D29" i="16"/>
  <c r="D28" i="16" s="1"/>
  <c r="D27" i="16"/>
  <c r="D22" i="16"/>
  <c r="D17" i="16"/>
  <c r="D13" i="16"/>
  <c r="D7" i="16"/>
  <c r="D32" i="14"/>
  <c r="D38" i="14" s="1"/>
  <c r="D29" i="14"/>
  <c r="D28" i="14"/>
  <c r="D27" i="14" s="1"/>
  <c r="D26" i="14"/>
  <c r="D19" i="14"/>
  <c r="D13" i="14"/>
  <c r="D7" i="14"/>
  <c r="D35" i="10"/>
  <c r="D34" i="10"/>
  <c r="D33" i="10"/>
  <c r="D32" i="10"/>
  <c r="D38" i="10" s="1"/>
  <c r="D31" i="10"/>
  <c r="D29" i="10"/>
  <c r="D27" i="10" s="1"/>
  <c r="D28" i="10"/>
  <c r="D26" i="10"/>
  <c r="D19" i="10"/>
  <c r="D13" i="10"/>
  <c r="D7" i="10"/>
  <c r="D39" i="9"/>
  <c r="D29" i="9"/>
  <c r="D25" i="9"/>
  <c r="D27" i="9" s="1"/>
  <c r="D19" i="9"/>
  <c r="D13" i="9"/>
  <c r="D7" i="9"/>
  <c r="D31" i="8"/>
  <c r="D29" i="8" s="1"/>
  <c r="D30" i="8"/>
  <c r="D28" i="8"/>
  <c r="D21" i="8"/>
  <c r="D12" i="8"/>
  <c r="D14" i="8" s="1"/>
  <c r="D7" i="8"/>
  <c r="D37" i="7"/>
  <c r="D35" i="7" s="1"/>
  <c r="D36" i="7"/>
  <c r="D34" i="7"/>
  <c r="D25" i="7"/>
  <c r="D18" i="7"/>
  <c r="D13" i="7"/>
  <c r="D7" i="7"/>
  <c r="D40" i="6"/>
  <c r="D31" i="6"/>
  <c r="D29" i="6"/>
  <c r="D26" i="6"/>
  <c r="D32" i="6" s="1"/>
  <c r="D19" i="6"/>
  <c r="D13" i="6"/>
  <c r="D7" i="6"/>
  <c r="D34" i="5"/>
  <c r="D27" i="5"/>
  <c r="D13" i="5"/>
  <c r="D40" i="4"/>
  <c r="D30" i="4"/>
  <c r="D29" i="4" s="1"/>
  <c r="D28" i="4"/>
  <c r="D13" i="4"/>
  <c r="D7" i="4"/>
  <c r="D39" i="3"/>
  <c r="D29" i="3"/>
  <c r="D25" i="3"/>
  <c r="D30" i="3" s="1"/>
  <c r="D28" i="3" s="1"/>
  <c r="D19" i="3"/>
  <c r="D13" i="3"/>
  <c r="D7" i="3"/>
  <c r="D36" i="2"/>
  <c r="D35" i="2"/>
  <c r="D32" i="2"/>
  <c r="D25" i="2"/>
  <c r="D18" i="2"/>
  <c r="D13" i="2"/>
  <c r="D7" i="2"/>
  <c r="D35" i="1"/>
  <c r="D34" i="1"/>
  <c r="D33" i="1" s="1"/>
  <c r="D32" i="1"/>
  <c r="D25" i="1"/>
  <c r="D18" i="1"/>
  <c r="D13" i="1"/>
  <c r="D7" i="1"/>
  <c r="D38" i="5" l="1"/>
  <c r="D36" i="5" s="1"/>
  <c r="D34" i="2"/>
  <c r="D30" i="6"/>
  <c r="D30" i="9"/>
  <c r="D28" i="9" s="1"/>
  <c r="D27" i="3"/>
  <c r="D30" i="21"/>
  <c r="D29" i="21" s="1"/>
</calcChain>
</file>

<file path=xl/sharedStrings.xml><?xml version="1.0" encoding="utf-8"?>
<sst xmlns="http://schemas.openxmlformats.org/spreadsheetml/2006/main" count="1421" uniqueCount="125">
  <si>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</si>
  <si>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</si>
  <si>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</si>
  <si>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</si>
  <si>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</si>
  <si>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</si>
  <si>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</si>
  <si>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</si>
  <si>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</si>
  <si>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</si>
  <si>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</si>
  <si>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</si>
  <si>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</si>
  <si>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</si>
  <si>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</si>
  <si>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</si>
  <si>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</si>
  <si>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</si>
  <si>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</si>
  <si>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</si>
  <si>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</si>
  <si>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</si>
  <si>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</si>
  <si>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</si>
  <si>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</si>
  <si>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</si>
  <si>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</si>
  <si>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</si>
  <si>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</si>
  <si>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</si>
  <si>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</si>
  <si>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</si>
  <si>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</si>
  <si>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</si>
  <si>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</si>
  <si>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</si>
  <si>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</si>
  <si>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</si>
  <si>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</si>
  <si>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</si>
  <si>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</si>
  <si>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</si>
  <si>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</si>
  <si>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</si>
  <si>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</si>
  <si>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</si>
  <si>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</si>
  <si>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</si>
  <si>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</si>
  <si>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</si>
  <si>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</si>
  <si>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</si>
  <si>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</si>
  <si>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</si>
  <si>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</si>
  <si>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</si>
  <si>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</si>
  <si>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</si>
  <si>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</si>
  <si>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</si>
  <si>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</si>
  <si>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</si>
  <si>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</si>
  <si>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</si>
  <si>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</si>
  <si>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</si>
  <si>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Юридические лица за капитальный ремонт (нежилое)</t>
  </si>
  <si>
    <t>3.5.2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</si>
  <si>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</si>
  <si>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</si>
  <si>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</si>
  <si>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</si>
  <si>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</si>
  <si>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</si>
  <si>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</si>
  <si>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31.12.2013г.</t>
  </si>
  <si>
    <t>Форма 2 по тек.ремонту (поверка узла учета)</t>
  </si>
  <si>
    <t>Электроэнергия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</si>
  <si>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</si>
  <si>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</si>
  <si>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</si>
  <si>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</si>
  <si>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2.4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</si>
  <si>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</si>
  <si>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</si>
  <si>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</si>
  <si>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</si>
  <si>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д.56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</si>
  <si>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Газетная, д.93 за период с 01.01.2013г. по 31.12.2013г.</t>
  </si>
  <si>
    <t>Замена стояков ХВС, ГВС</t>
  </si>
  <si>
    <t>3.4.2</t>
  </si>
  <si>
    <t>Ремонт канализации. Подвал</t>
  </si>
  <si>
    <t>Замена стояка отопления (кв.9,12,15)</t>
  </si>
  <si>
    <t>в т.ч. юридические 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</si>
  <si>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Ломоносова, д.50 за период с 01.01.2013г. по 30.11.2013г.</t>
  </si>
  <si>
    <t>Юр.лица</t>
  </si>
  <si>
    <t>Замена вентилей</t>
  </si>
  <si>
    <t>3.6</t>
  </si>
  <si>
    <t>Отсыпка шебнем. Парковка. Заезд к дому</t>
  </si>
  <si>
    <t>3.7</t>
  </si>
  <si>
    <t>Остаток денежных средств на 01.12.2013 г.</t>
  </si>
  <si>
    <t>в.т.ч. Юр.лица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</si>
  <si>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</si>
  <si>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</si>
  <si>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</si>
  <si>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</si>
  <si>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</si>
  <si>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</si>
  <si>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</si>
  <si>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д.97 за период с 01.01.2014г. по 31.12.2014г.</t>
  </si>
  <si>
    <t>Утверждаю _______________ Копаев Н.А.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</si>
  <si>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01.01.2014г. по 31.12.2014г.</t>
  </si>
  <si>
    <t>Остаток денежных средств на 01.01.2014 г.</t>
  </si>
  <si>
    <t>Остаток денежных средств на 01.12.2014 г.</t>
  </si>
  <si>
    <t>"____" ________ 2015г.</t>
  </si>
  <si>
    <t xml:space="preserve">Доход от аренды </t>
  </si>
  <si>
    <t>Частичная замена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</si>
  <si>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</si>
  <si>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01.01.2014г. по 31.12.2014г.</t>
  </si>
  <si>
    <t>Электромонтажные работы</t>
  </si>
  <si>
    <t>Сантехнические работы</t>
  </si>
  <si>
    <t>Остаток денежных средств на 31.12.2014 г.</t>
  </si>
  <si>
    <t>Работы по тек.ремонту</t>
  </si>
  <si>
    <t>Работы по капитальному ремонту</t>
  </si>
  <si>
    <t>Очистка чердака от мусора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</si>
</sst>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D25" sqref="D25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7" t="s">
        <v>0</v>
      </c>
      <c r="C1" s="37"/>
      <c r="D1" s="37"/>
    </row>
    <row r="4" spans="1:4" ht="63.75" customHeight="1" x14ac:dyDescent="0.25">
      <c r="A4" s="38" t="s">
        <v>1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5" t="s">
        <v>21</v>
      </c>
      <c r="B19" s="35"/>
      <c r="C19" s="35"/>
      <c r="D19" s="35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>
        <v>43956</v>
      </c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190266.42999999996</v>
      </c>
    </row>
    <row r="26" spans="1:12" x14ac:dyDescent="0.25">
      <c r="A26" s="35" t="s">
        <v>32</v>
      </c>
      <c r="B26" s="35"/>
      <c r="C26" s="35"/>
      <c r="D26" s="35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-89472.5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23394.130000000005</v>
      </c>
    </row>
    <row r="36" spans="1:4" x14ac:dyDescent="0.25">
      <c r="A36" s="11"/>
    </row>
    <row r="37" spans="1:4" ht="16.5" customHeight="1" x14ac:dyDescent="0.25">
      <c r="A37" s="36" t="s">
        <v>43</v>
      </c>
      <c r="B37" s="36"/>
      <c r="C37" s="36"/>
      <c r="D37" s="36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51</v>
      </c>
      <c r="C1" s="37"/>
      <c r="D1" s="37"/>
    </row>
    <row r="4" spans="1:4" ht="63" customHeight="1" x14ac:dyDescent="0.25">
      <c r="A4" s="38" t="s">
        <v>86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170568.74</v>
      </c>
    </row>
    <row r="8" spans="1:4" x14ac:dyDescent="0.25">
      <c r="A8" s="17"/>
      <c r="B8" s="18" t="s">
        <v>8</v>
      </c>
      <c r="C8" s="17" t="s">
        <v>7</v>
      </c>
      <c r="D8" s="20">
        <v>24868.05</v>
      </c>
    </row>
    <row r="9" spans="1:4" x14ac:dyDescent="0.25">
      <c r="A9" s="17"/>
      <c r="B9" s="18" t="s">
        <v>9</v>
      </c>
      <c r="C9" s="17" t="s">
        <v>7</v>
      </c>
      <c r="D9" s="20">
        <v>145700.69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136314.48000000001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53761.440000000002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190075.92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101674.32</v>
      </c>
    </row>
    <row r="16" spans="1:4" ht="30" x14ac:dyDescent="0.25">
      <c r="A16" s="4" t="s">
        <v>53</v>
      </c>
      <c r="B16" s="22" t="s">
        <v>54</v>
      </c>
      <c r="C16" s="1" t="s">
        <v>7</v>
      </c>
      <c r="D16" s="15">
        <v>16664.07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42655.09</v>
      </c>
    </row>
    <row r="18" spans="1:4" ht="30" x14ac:dyDescent="0.25">
      <c r="A18" s="4" t="s">
        <v>55</v>
      </c>
      <c r="B18" s="23" t="s">
        <v>66</v>
      </c>
      <c r="C18" s="1" t="s">
        <v>7</v>
      </c>
      <c r="D18" s="15">
        <v>6846.66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167840.14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76919.95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6933.6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2745.21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86598.760000000009</v>
      </c>
    </row>
    <row r="27" spans="1:4" x14ac:dyDescent="0.25">
      <c r="A27" s="24"/>
      <c r="B27" s="25" t="s">
        <v>59</v>
      </c>
      <c r="C27" s="26" t="s">
        <v>7</v>
      </c>
      <c r="D27" s="27">
        <f>D28+D29</f>
        <v>226942.07</v>
      </c>
    </row>
    <row r="28" spans="1:4" x14ac:dyDescent="0.25">
      <c r="A28" s="24"/>
      <c r="B28" s="25" t="s">
        <v>8</v>
      </c>
      <c r="C28" s="26" t="s">
        <v>7</v>
      </c>
      <c r="D28" s="28">
        <f>D15+D16-D21-D22-D23-D24</f>
        <v>31739.630000000019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195202.44</v>
      </c>
    </row>
    <row r="30" spans="1:4" x14ac:dyDescent="0.25">
      <c r="A30" s="35" t="s">
        <v>32</v>
      </c>
      <c r="B30" s="35"/>
      <c r="C30" s="35"/>
      <c r="D30" s="35"/>
    </row>
    <row r="31" spans="1:4" x14ac:dyDescent="0.25">
      <c r="A31" s="4" t="s">
        <v>33</v>
      </c>
      <c r="B31" s="1" t="s">
        <v>12</v>
      </c>
      <c r="C31" s="1" t="s">
        <v>7</v>
      </c>
      <c r="D31" s="15">
        <f>45718.84+34640.16</f>
        <v>80359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20072.52+11106.35</f>
        <v>31178.870000000003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f>6870.88+4500</f>
        <v>11370.880000000001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f>135760.06+52640.05</f>
        <v>188400.11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f>19209.72+9656.77</f>
        <v>28866.49</v>
      </c>
    </row>
    <row r="36" spans="1:4" x14ac:dyDescent="0.25">
      <c r="A36" s="4" t="s">
        <v>60</v>
      </c>
      <c r="B36" s="1" t="s">
        <v>61</v>
      </c>
      <c r="C36" s="1" t="s">
        <v>7</v>
      </c>
      <c r="D36" s="15">
        <v>19524.87</v>
      </c>
    </row>
    <row r="37" spans="1:4" x14ac:dyDescent="0.25">
      <c r="A37" s="4" t="s">
        <v>62</v>
      </c>
      <c r="B37" s="1" t="s">
        <v>63</v>
      </c>
      <c r="C37" s="1" t="s">
        <v>7</v>
      </c>
      <c r="D37" s="15">
        <v>1796.98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361497.19999999995</v>
      </c>
    </row>
    <row r="39" spans="1:4" x14ac:dyDescent="0.25">
      <c r="A39" s="11"/>
    </row>
    <row r="40" spans="1:4" ht="15" customHeight="1" x14ac:dyDescent="0.25">
      <c r="A40" s="36" t="s">
        <v>43</v>
      </c>
      <c r="B40" s="36"/>
      <c r="C40" s="36"/>
      <c r="D40" s="36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64</v>
      </c>
    </row>
    <row r="50" spans="1:1" x14ac:dyDescent="0.25">
      <c r="A50" s="30" t="s">
        <v>65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F15" sqref="F1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51</v>
      </c>
      <c r="C1" s="37"/>
      <c r="D1" s="37"/>
    </row>
    <row r="4" spans="1:4" ht="69" customHeight="1" x14ac:dyDescent="0.25">
      <c r="A4" s="38" t="s">
        <v>87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-143056.97999999998</v>
      </c>
    </row>
    <row r="8" spans="1:4" x14ac:dyDescent="0.25">
      <c r="A8" s="17"/>
      <c r="B8" s="18" t="s">
        <v>8</v>
      </c>
      <c r="C8" s="17" t="s">
        <v>7</v>
      </c>
      <c r="D8" s="20">
        <v>-85841.7</v>
      </c>
    </row>
    <row r="9" spans="1:4" x14ac:dyDescent="0.25">
      <c r="A9" s="17"/>
      <c r="B9" s="18" t="s">
        <v>9</v>
      </c>
      <c r="C9" s="17" t="s">
        <v>7</v>
      </c>
      <c r="D9" s="20">
        <v>-57215.28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71447.34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22303.26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93750.599999999991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64980.55</v>
      </c>
    </row>
    <row r="16" spans="1:4" ht="30" x14ac:dyDescent="0.25">
      <c r="A16" s="4" t="s">
        <v>53</v>
      </c>
      <c r="B16" s="22" t="s">
        <v>54</v>
      </c>
      <c r="C16" s="1" t="s">
        <v>7</v>
      </c>
      <c r="D16" s="15">
        <v>7494.36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22705.759999999998</v>
      </c>
    </row>
    <row r="18" spans="1:4" ht="30" x14ac:dyDescent="0.25">
      <c r="A18" s="4" t="s">
        <v>55</v>
      </c>
      <c r="B18" s="23" t="s">
        <v>66</v>
      </c>
      <c r="C18" s="1" t="s">
        <v>7</v>
      </c>
      <c r="D18" s="15">
        <v>3073.96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98254.63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46440.77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3636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1754.47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51831.24</v>
      </c>
    </row>
    <row r="27" spans="1:4" x14ac:dyDescent="0.25">
      <c r="A27" s="24"/>
      <c r="B27" s="25" t="s">
        <v>59</v>
      </c>
      <c r="C27" s="26" t="s">
        <v>7</v>
      </c>
      <c r="D27" s="27">
        <f>D28+D29</f>
        <v>-96633.59</v>
      </c>
    </row>
    <row r="28" spans="1:4" x14ac:dyDescent="0.25">
      <c r="A28" s="24"/>
      <c r="B28" s="25" t="s">
        <v>8</v>
      </c>
      <c r="C28" s="26" t="s">
        <v>7</v>
      </c>
      <c r="D28" s="28">
        <f>D8+D15+D16-D21-D22-D23</f>
        <v>-65198.029999999992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-31435.560000000005</v>
      </c>
    </row>
    <row r="30" spans="1:4" x14ac:dyDescent="0.25">
      <c r="A30" s="35" t="s">
        <v>32</v>
      </c>
      <c r="B30" s="35"/>
      <c r="C30" s="35"/>
      <c r="D30" s="35"/>
    </row>
    <row r="31" spans="1:4" x14ac:dyDescent="0.25">
      <c r="A31" s="4" t="s">
        <v>33</v>
      </c>
      <c r="B31" s="1" t="s">
        <v>12</v>
      </c>
      <c r="C31" s="1" t="s">
        <v>7</v>
      </c>
      <c r="D31" s="15">
        <v>10444.540000000001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331.24+2684.29</f>
        <v>3015.5299999999997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2364.61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41483.49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3570.96</v>
      </c>
    </row>
    <row r="36" spans="1:4" x14ac:dyDescent="0.25">
      <c r="A36" s="4" t="s">
        <v>60</v>
      </c>
      <c r="B36" s="1" t="s">
        <v>61</v>
      </c>
      <c r="C36" s="1" t="s">
        <v>7</v>
      </c>
      <c r="D36" s="15">
        <v>718.42</v>
      </c>
    </row>
    <row r="37" spans="1:4" x14ac:dyDescent="0.25">
      <c r="A37" s="4" t="s">
        <v>62</v>
      </c>
      <c r="B37" s="1" t="s">
        <v>63</v>
      </c>
      <c r="C37" s="1" t="s">
        <v>7</v>
      </c>
      <c r="D37" s="15">
        <v>154.71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61752.259999999995</v>
      </c>
    </row>
    <row r="39" spans="1:4" x14ac:dyDescent="0.25">
      <c r="A39" s="11"/>
    </row>
    <row r="40" spans="1:4" ht="15" customHeight="1" x14ac:dyDescent="0.25">
      <c r="A40" s="36" t="s">
        <v>43</v>
      </c>
      <c r="B40" s="36"/>
      <c r="C40" s="36"/>
      <c r="D40" s="36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64</v>
      </c>
    </row>
    <row r="50" spans="1:1" x14ac:dyDescent="0.25">
      <c r="A50" s="30" t="s">
        <v>65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E23" sqref="E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51</v>
      </c>
      <c r="C1" s="37"/>
      <c r="D1" s="37"/>
    </row>
    <row r="4" spans="1:4" ht="89.25" customHeight="1" x14ac:dyDescent="0.25">
      <c r="A4" s="38" t="s">
        <v>88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69823.76999999999</v>
      </c>
    </row>
    <row r="8" spans="1:4" x14ac:dyDescent="0.25">
      <c r="A8" s="17"/>
      <c r="B8" s="18" t="s">
        <v>8</v>
      </c>
      <c r="C8" s="17" t="s">
        <v>7</v>
      </c>
      <c r="D8" s="20">
        <v>89672.42</v>
      </c>
    </row>
    <row r="9" spans="1:4" x14ac:dyDescent="0.25">
      <c r="A9" s="17"/>
      <c r="B9" s="18" t="s">
        <v>9</v>
      </c>
      <c r="C9" s="17" t="s">
        <v>7</v>
      </c>
      <c r="D9" s="20">
        <v>-19848.650000000001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248401.14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97969.919999999998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346371.06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171144.83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67573.03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238717.86</v>
      </c>
    </row>
    <row r="18" spans="1:4" x14ac:dyDescent="0.25">
      <c r="A18" s="35" t="s">
        <v>21</v>
      </c>
      <c r="B18" s="35"/>
      <c r="C18" s="35"/>
      <c r="D18" s="35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161460.74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12641.28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4620.91</v>
      </c>
    </row>
    <row r="22" spans="1:4" x14ac:dyDescent="0.25">
      <c r="A22" s="31" t="s">
        <v>28</v>
      </c>
      <c r="B22" s="10" t="s">
        <v>29</v>
      </c>
      <c r="C22" s="10" t="s">
        <v>7</v>
      </c>
      <c r="D22" s="21">
        <f>D23+D24</f>
        <v>15368</v>
      </c>
    </row>
    <row r="23" spans="1:4" x14ac:dyDescent="0.25">
      <c r="A23" s="4" t="s">
        <v>71</v>
      </c>
      <c r="B23" s="1" t="s">
        <v>89</v>
      </c>
      <c r="C23" s="1" t="s">
        <v>7</v>
      </c>
      <c r="D23" s="15">
        <v>8986</v>
      </c>
    </row>
    <row r="24" spans="1:4" x14ac:dyDescent="0.25">
      <c r="A24" s="4" t="s">
        <v>90</v>
      </c>
      <c r="B24" s="1" t="s">
        <v>91</v>
      </c>
      <c r="C24" s="1" t="s">
        <v>7</v>
      </c>
      <c r="D24" s="15">
        <v>6382</v>
      </c>
    </row>
    <row r="25" spans="1:4" x14ac:dyDescent="0.25">
      <c r="A25" s="31" t="s">
        <v>30</v>
      </c>
      <c r="B25" s="10" t="s">
        <v>31</v>
      </c>
      <c r="C25" s="10" t="s">
        <v>7</v>
      </c>
      <c r="D25" s="21">
        <v>15240</v>
      </c>
    </row>
    <row r="26" spans="1:4" x14ac:dyDescent="0.25">
      <c r="A26" s="4" t="s">
        <v>57</v>
      </c>
      <c r="B26" s="1" t="s">
        <v>92</v>
      </c>
      <c r="C26" s="1" t="s">
        <v>7</v>
      </c>
      <c r="D26" s="15">
        <v>15240</v>
      </c>
    </row>
    <row r="27" spans="1:4" x14ac:dyDescent="0.25">
      <c r="A27" s="7"/>
      <c r="B27" s="10" t="s">
        <v>15</v>
      </c>
      <c r="C27" s="1" t="s">
        <v>7</v>
      </c>
      <c r="D27" s="21">
        <f>D19+D20+D21+D22+D25</f>
        <v>209330.93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129607.59</v>
      </c>
    </row>
    <row r="29" spans="1:4" x14ac:dyDescent="0.25">
      <c r="A29" s="24"/>
      <c r="B29" s="25" t="s">
        <v>8</v>
      </c>
      <c r="C29" s="26" t="s">
        <v>7</v>
      </c>
      <c r="D29" s="28">
        <f>D8+D15-D19-D20-D21-D22</f>
        <v>66726.320000000007</v>
      </c>
    </row>
    <row r="30" spans="1:4" x14ac:dyDescent="0.25">
      <c r="A30" s="24"/>
      <c r="B30" s="25" t="s">
        <v>9</v>
      </c>
      <c r="C30" s="26" t="s">
        <v>7</v>
      </c>
      <c r="D30" s="28">
        <f>D9+D12-D25</f>
        <v>62881.26999999999</v>
      </c>
    </row>
    <row r="31" spans="1:4" x14ac:dyDescent="0.25">
      <c r="A31" s="35" t="s">
        <v>32</v>
      </c>
      <c r="B31" s="35"/>
      <c r="C31" s="35"/>
      <c r="D31" s="35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106777.2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39765.08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12421.77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184343.39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53133.96</v>
      </c>
    </row>
    <row r="37" spans="1:4" x14ac:dyDescent="0.25">
      <c r="A37" s="4" t="s">
        <v>60</v>
      </c>
      <c r="B37" s="1" t="s">
        <v>61</v>
      </c>
      <c r="C37" s="1" t="s">
        <v>7</v>
      </c>
      <c r="D37" s="15">
        <v>15429.42</v>
      </c>
    </row>
    <row r="38" spans="1:4" x14ac:dyDescent="0.25">
      <c r="A38" s="4" t="s">
        <v>62</v>
      </c>
      <c r="B38" s="1" t="s">
        <v>63</v>
      </c>
      <c r="C38" s="1" t="s">
        <v>7</v>
      </c>
      <c r="D38" s="15">
        <v>1991.81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413862.63</v>
      </c>
    </row>
    <row r="40" spans="1:4" x14ac:dyDescent="0.25">
      <c r="A40" s="11"/>
    </row>
    <row r="41" spans="1:4" ht="15" customHeight="1" x14ac:dyDescent="0.25">
      <c r="A41" s="36" t="s">
        <v>43</v>
      </c>
      <c r="B41" s="36"/>
      <c r="C41" s="36"/>
      <c r="D41" s="36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4" zoomScaleNormal="100" workbookViewId="0">
      <selection activeCell="F28" sqref="F28"/>
    </sheetView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7" t="s">
        <v>51</v>
      </c>
      <c r="C1" s="37"/>
      <c r="D1" s="37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8" t="s">
        <v>109</v>
      </c>
      <c r="B4" s="38"/>
      <c r="C4" s="38"/>
      <c r="D4" s="38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26084.52</v>
      </c>
    </row>
    <row r="8" spans="1:4" ht="16.5" customHeight="1" x14ac:dyDescent="0.25">
      <c r="A8" s="1"/>
      <c r="B8" s="3" t="s">
        <v>8</v>
      </c>
      <c r="C8" s="1" t="s">
        <v>7</v>
      </c>
      <c r="D8" s="15">
        <v>-5867.75</v>
      </c>
    </row>
    <row r="9" spans="1:4" ht="16.5" customHeight="1" x14ac:dyDescent="0.25">
      <c r="A9" s="1"/>
      <c r="B9" s="3" t="s">
        <v>9</v>
      </c>
      <c r="C9" s="1" t="s">
        <v>7</v>
      </c>
      <c r="D9" s="15">
        <v>31952.27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205808.96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79484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285292.95999999996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172317.38</v>
      </c>
    </row>
    <row r="16" spans="1:4" ht="16.5" customHeight="1" thickTop="1" thickBot="1" x14ac:dyDescent="0.3">
      <c r="A16" s="4" t="s">
        <v>18</v>
      </c>
      <c r="B16" s="6" t="s">
        <v>14</v>
      </c>
      <c r="C16" s="1" t="s">
        <v>7</v>
      </c>
      <c r="D16" s="15">
        <v>73135.350000000006</v>
      </c>
    </row>
    <row r="17" spans="1:4" ht="16.5" customHeight="1" thickTop="1" thickBot="1" x14ac:dyDescent="0.3">
      <c r="A17" s="7"/>
      <c r="B17" s="8" t="s">
        <v>15</v>
      </c>
      <c r="C17" s="1" t="s">
        <v>7</v>
      </c>
      <c r="D17" s="21">
        <f>D15+D16</f>
        <v>245452.73</v>
      </c>
    </row>
    <row r="18" spans="1:4" ht="16.5" customHeight="1" x14ac:dyDescent="0.25">
      <c r="A18" s="35" t="s">
        <v>21</v>
      </c>
      <c r="B18" s="35"/>
      <c r="C18" s="35"/>
      <c r="D18" s="35"/>
    </row>
    <row r="19" spans="1:4" ht="16.5" customHeight="1" x14ac:dyDescent="0.25">
      <c r="A19" s="4" t="s">
        <v>22</v>
      </c>
      <c r="B19" s="1" t="s">
        <v>23</v>
      </c>
      <c r="C19" s="1" t="s">
        <v>7</v>
      </c>
      <c r="D19" s="15">
        <v>94625.3</v>
      </c>
    </row>
    <row r="20" spans="1:4" ht="16.5" customHeight="1" x14ac:dyDescent="0.25">
      <c r="A20" s="4" t="s">
        <v>24</v>
      </c>
      <c r="B20" s="1" t="s">
        <v>25</v>
      </c>
      <c r="C20" s="1" t="s">
        <v>7</v>
      </c>
      <c r="D20" s="15">
        <v>10576</v>
      </c>
    </row>
    <row r="21" spans="1:4" ht="16.5" customHeight="1" x14ac:dyDescent="0.25">
      <c r="A21" s="4" t="s">
        <v>26</v>
      </c>
      <c r="B21" s="1" t="s">
        <v>27</v>
      </c>
      <c r="C21" s="1" t="s">
        <v>7</v>
      </c>
      <c r="D21" s="15">
        <v>3526.28</v>
      </c>
    </row>
    <row r="22" spans="1:4" ht="16.5" customHeight="1" x14ac:dyDescent="0.25">
      <c r="A22" s="4" t="s">
        <v>28</v>
      </c>
      <c r="B22" s="1" t="s">
        <v>29</v>
      </c>
      <c r="C22" s="1" t="s">
        <v>7</v>
      </c>
      <c r="D22" s="15">
        <v>8500</v>
      </c>
    </row>
    <row r="23" spans="1:4" ht="16.5" customHeight="1" x14ac:dyDescent="0.25">
      <c r="A23" s="4" t="s">
        <v>30</v>
      </c>
      <c r="B23" s="1" t="s">
        <v>31</v>
      </c>
      <c r="C23" s="1" t="s">
        <v>7</v>
      </c>
      <c r="D23" s="15">
        <v>51468</v>
      </c>
    </row>
    <row r="24" spans="1:4" ht="16.5" customHeight="1" x14ac:dyDescent="0.25">
      <c r="A24" s="7"/>
      <c r="B24" s="10" t="s">
        <v>15</v>
      </c>
      <c r="C24" s="1" t="s">
        <v>7</v>
      </c>
      <c r="D24" s="21">
        <f>D19+D20+D21+D22+D23</f>
        <v>168695.58000000002</v>
      </c>
    </row>
    <row r="25" spans="1:4" ht="16.5" customHeight="1" x14ac:dyDescent="0.25">
      <c r="A25" s="35" t="s">
        <v>32</v>
      </c>
      <c r="B25" s="35"/>
      <c r="C25" s="35"/>
      <c r="D25" s="35"/>
    </row>
    <row r="26" spans="1:4" ht="16.5" customHeight="1" x14ac:dyDescent="0.25">
      <c r="A26" s="4" t="s">
        <v>33</v>
      </c>
      <c r="B26" s="1" t="s">
        <v>12</v>
      </c>
      <c r="C26" s="1" t="s">
        <v>7</v>
      </c>
      <c r="D26" s="15">
        <v>94056.03</v>
      </c>
    </row>
    <row r="27" spans="1:4" ht="16.5" customHeight="1" x14ac:dyDescent="0.25">
      <c r="A27" s="4" t="s">
        <v>34</v>
      </c>
      <c r="B27" s="1" t="s">
        <v>14</v>
      </c>
      <c r="C27" s="1" t="s">
        <v>7</v>
      </c>
      <c r="D27" s="15">
        <v>13059.58</v>
      </c>
    </row>
    <row r="28" spans="1:4" ht="16.5" customHeight="1" x14ac:dyDescent="0.25">
      <c r="A28" s="4" t="s">
        <v>35</v>
      </c>
      <c r="B28" s="1" t="s">
        <v>36</v>
      </c>
      <c r="C28" s="1" t="s">
        <v>7</v>
      </c>
      <c r="D28" s="15">
        <v>4837.22</v>
      </c>
    </row>
    <row r="29" spans="1:4" ht="16.5" customHeight="1" x14ac:dyDescent="0.25">
      <c r="A29" s="4" t="s">
        <v>37</v>
      </c>
      <c r="B29" s="1" t="s">
        <v>38</v>
      </c>
      <c r="C29" s="1" t="s">
        <v>7</v>
      </c>
      <c r="D29" s="15">
        <v>145318.01999999999</v>
      </c>
    </row>
    <row r="30" spans="1:4" ht="16.5" customHeight="1" x14ac:dyDescent="0.25">
      <c r="A30" s="4" t="s">
        <v>39</v>
      </c>
      <c r="B30" s="1" t="s">
        <v>40</v>
      </c>
      <c r="C30" s="1" t="s">
        <v>7</v>
      </c>
      <c r="D30" s="15">
        <v>21272.86</v>
      </c>
    </row>
    <row r="31" spans="1:4" ht="16.5" customHeight="1" thickTop="1" thickBot="1" x14ac:dyDescent="0.3">
      <c r="A31" s="7"/>
      <c r="B31" s="10" t="s">
        <v>41</v>
      </c>
      <c r="C31" s="1" t="s">
        <v>7</v>
      </c>
      <c r="D31" s="21">
        <f>D26+D27+D28+D29+D30</f>
        <v>278543.70999999996</v>
      </c>
    </row>
    <row r="32" spans="1:4" ht="16.5" customHeight="1" thickTop="1" thickBot="1" x14ac:dyDescent="0.3">
      <c r="A32" s="7"/>
      <c r="B32" s="10"/>
      <c r="C32" s="1"/>
      <c r="D32" s="21"/>
    </row>
    <row r="33" spans="1:4" ht="16.5" customHeight="1" thickTop="1" thickBot="1" x14ac:dyDescent="0.3">
      <c r="A33" s="7"/>
      <c r="B33" s="3" t="s">
        <v>42</v>
      </c>
      <c r="C33" s="1" t="s">
        <v>7</v>
      </c>
      <c r="D33" s="21">
        <f>D34+D35</f>
        <v>111341.67000000001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D8+D15-D19-D20-D21</f>
        <v>57722.05</v>
      </c>
    </row>
    <row r="35" spans="1:4" ht="16.5" customHeight="1" thickTop="1" thickBot="1" x14ac:dyDescent="0.3">
      <c r="A35" s="7"/>
      <c r="B35" s="3" t="s">
        <v>9</v>
      </c>
      <c r="C35" s="1" t="s">
        <v>7</v>
      </c>
      <c r="D35" s="15">
        <f>D9+D16-D23</f>
        <v>53619.62000000001</v>
      </c>
    </row>
    <row r="36" spans="1:4" ht="16.5" customHeight="1" thickTop="1" x14ac:dyDescent="0.25">
      <c r="A36" s="11"/>
      <c r="D36" s="14"/>
    </row>
    <row r="37" spans="1:4" ht="16.5" customHeight="1" x14ac:dyDescent="0.25">
      <c r="A37" s="36" t="s">
        <v>43</v>
      </c>
      <c r="B37" s="36"/>
      <c r="C37" s="36"/>
      <c r="D37" s="36"/>
    </row>
    <row r="38" spans="1:4" ht="16.5" customHeight="1" x14ac:dyDescent="0.25">
      <c r="A38" s="12" t="s">
        <v>44</v>
      </c>
      <c r="B38" s="13"/>
      <c r="C38" s="13"/>
      <c r="D38" s="29"/>
    </row>
    <row r="39" spans="1:4" ht="16.5" customHeight="1" x14ac:dyDescent="0.25">
      <c r="A39" s="12" t="s">
        <v>45</v>
      </c>
      <c r="B39" s="13"/>
      <c r="C39" s="13"/>
      <c r="D39" s="29"/>
    </row>
    <row r="40" spans="1:4" ht="16.5" customHeight="1" x14ac:dyDescent="0.25">
      <c r="A40" s="12" t="s">
        <v>46</v>
      </c>
      <c r="B40" s="13"/>
      <c r="C40" s="13"/>
      <c r="D40" s="29"/>
    </row>
    <row r="41" spans="1:4" ht="16.5" customHeight="1" x14ac:dyDescent="0.25">
      <c r="A41" s="12" t="s">
        <v>47</v>
      </c>
      <c r="B41" s="13"/>
      <c r="C41" s="13"/>
      <c r="D41" s="29"/>
    </row>
    <row r="42" spans="1:4" ht="16.5" customHeight="1" x14ac:dyDescent="0.25">
      <c r="A42" s="12" t="s">
        <v>48</v>
      </c>
      <c r="B42" s="13"/>
      <c r="C42" s="13"/>
      <c r="D42" s="29"/>
    </row>
    <row r="43" spans="1:4" ht="16.5" customHeight="1" x14ac:dyDescent="0.25">
      <c r="A43" s="12"/>
      <c r="B43" s="13"/>
      <c r="C43" s="13"/>
      <c r="D43" s="29"/>
    </row>
    <row r="44" spans="1:4" ht="16.5" customHeight="1" x14ac:dyDescent="0.25">
      <c r="A44" s="12"/>
      <c r="B44" s="9" t="s">
        <v>49</v>
      </c>
      <c r="D44" s="14"/>
    </row>
    <row r="45" spans="1:4" ht="16.5" customHeight="1" x14ac:dyDescent="0.25">
      <c r="A45" s="12"/>
      <c r="C45" t="s">
        <v>50</v>
      </c>
      <c r="D45" s="14"/>
    </row>
  </sheetData>
  <mergeCells count="7">
    <mergeCell ref="A25:D25"/>
    <mergeCell ref="A37:D37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>
      <selection activeCell="I28" sqref="I28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7" t="s">
        <v>51</v>
      </c>
      <c r="C1" s="37"/>
      <c r="D1" s="37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8" t="s">
        <v>94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6</v>
      </c>
      <c r="C7" s="1" t="s">
        <v>7</v>
      </c>
      <c r="D7" s="21">
        <f>D8+D9</f>
        <v>-288773.43</v>
      </c>
    </row>
    <row r="8" spans="1:4" x14ac:dyDescent="0.25">
      <c r="A8" s="1"/>
      <c r="B8" s="3" t="s">
        <v>8</v>
      </c>
      <c r="C8" s="1" t="s">
        <v>7</v>
      </c>
      <c r="D8" s="15">
        <v>67862.2</v>
      </c>
    </row>
    <row r="9" spans="1:4" x14ac:dyDescent="0.25">
      <c r="A9" s="1"/>
      <c r="B9" s="3" t="s">
        <v>9</v>
      </c>
      <c r="C9" s="1" t="s">
        <v>7</v>
      </c>
      <c r="D9" s="15">
        <v>-356635.63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278408.84000000003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97505.54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375914.38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258387.20000000001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91559.22</v>
      </c>
    </row>
    <row r="17" spans="1:4" ht="15" customHeight="1" x14ac:dyDescent="0.25">
      <c r="A17" s="4" t="s">
        <v>19</v>
      </c>
      <c r="B17" s="6" t="s">
        <v>95</v>
      </c>
      <c r="C17" s="1" t="s">
        <v>7</v>
      </c>
      <c r="D17" s="15">
        <f>12100+57807.27</f>
        <v>69907.26999999999</v>
      </c>
    </row>
    <row r="18" spans="1:4" x14ac:dyDescent="0.25">
      <c r="A18" s="7"/>
      <c r="B18" s="8" t="s">
        <v>15</v>
      </c>
      <c r="C18" s="1" t="s">
        <v>7</v>
      </c>
      <c r="D18" s="21">
        <f>D15+D16</f>
        <v>349946.42000000004</v>
      </c>
    </row>
    <row r="19" spans="1:4" x14ac:dyDescent="0.25">
      <c r="A19" s="35" t="s">
        <v>21</v>
      </c>
      <c r="B19" s="35"/>
      <c r="C19" s="35"/>
      <c r="D19" s="35"/>
    </row>
    <row r="20" spans="1:4" x14ac:dyDescent="0.25">
      <c r="A20" s="4" t="s">
        <v>22</v>
      </c>
      <c r="B20" s="1" t="s">
        <v>23</v>
      </c>
      <c r="C20" s="1" t="s">
        <v>7</v>
      </c>
      <c r="D20" s="15">
        <v>180965.75</v>
      </c>
    </row>
    <row r="21" spans="1:4" x14ac:dyDescent="0.25">
      <c r="A21" s="4" t="s">
        <v>24</v>
      </c>
      <c r="B21" s="1" t="s">
        <v>25</v>
      </c>
      <c r="C21" s="1" t="s">
        <v>7</v>
      </c>
      <c r="D21" s="15">
        <v>12937.2</v>
      </c>
    </row>
    <row r="22" spans="1:4" x14ac:dyDescent="0.25">
      <c r="A22" s="4" t="s">
        <v>26</v>
      </c>
      <c r="B22" s="1" t="s">
        <v>27</v>
      </c>
      <c r="C22" s="1" t="s">
        <v>7</v>
      </c>
      <c r="D22" s="15">
        <v>6976.45</v>
      </c>
    </row>
    <row r="23" spans="1:4" x14ac:dyDescent="0.25">
      <c r="A23" s="4" t="s">
        <v>28</v>
      </c>
      <c r="B23" s="1" t="s">
        <v>29</v>
      </c>
      <c r="C23" s="1" t="s">
        <v>7</v>
      </c>
      <c r="D23" s="15"/>
    </row>
    <row r="24" spans="1:4" x14ac:dyDescent="0.25">
      <c r="A24" s="4" t="s">
        <v>30</v>
      </c>
      <c r="B24" s="1" t="s">
        <v>96</v>
      </c>
      <c r="C24" s="1" t="s">
        <v>7</v>
      </c>
      <c r="D24" s="15">
        <v>57807.27</v>
      </c>
    </row>
    <row r="25" spans="1:4" x14ac:dyDescent="0.25">
      <c r="A25" s="4" t="s">
        <v>97</v>
      </c>
      <c r="B25" s="1" t="s">
        <v>98</v>
      </c>
      <c r="C25" s="1" t="s">
        <v>7</v>
      </c>
      <c r="D25" s="15">
        <v>12100</v>
      </c>
    </row>
    <row r="26" spans="1:4" x14ac:dyDescent="0.25">
      <c r="A26" s="4" t="s">
        <v>99</v>
      </c>
      <c r="B26" s="1" t="s">
        <v>31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D20+D21+D22+D23+D26</f>
        <v>200879.40000000002</v>
      </c>
    </row>
    <row r="28" spans="1:4" x14ac:dyDescent="0.25">
      <c r="A28" s="35" t="s">
        <v>32</v>
      </c>
      <c r="B28" s="35"/>
      <c r="C28" s="35"/>
      <c r="D28" s="35"/>
    </row>
    <row r="29" spans="1:4" x14ac:dyDescent="0.25">
      <c r="A29" s="4" t="s">
        <v>33</v>
      </c>
      <c r="B29" s="1" t="s">
        <v>12</v>
      </c>
      <c r="C29" s="1" t="s">
        <v>7</v>
      </c>
      <c r="D29" s="15">
        <v>85416.03</v>
      </c>
    </row>
    <row r="30" spans="1:4" x14ac:dyDescent="0.25">
      <c r="A30" s="4" t="s">
        <v>34</v>
      </c>
      <c r="B30" s="1" t="s">
        <v>14</v>
      </c>
      <c r="C30" s="1" t="s">
        <v>7</v>
      </c>
      <c r="D30" s="15">
        <v>27812.29</v>
      </c>
    </row>
    <row r="31" spans="1:4" x14ac:dyDescent="0.25">
      <c r="A31" s="4" t="s">
        <v>35</v>
      </c>
      <c r="B31" s="1" t="s">
        <v>36</v>
      </c>
      <c r="C31" s="1" t="s">
        <v>7</v>
      </c>
      <c r="D31" s="15">
        <v>12132.79</v>
      </c>
    </row>
    <row r="32" spans="1:4" x14ac:dyDescent="0.25">
      <c r="A32" s="4" t="s">
        <v>37</v>
      </c>
      <c r="B32" s="1" t="s">
        <v>38</v>
      </c>
      <c r="C32" s="1" t="s">
        <v>7</v>
      </c>
      <c r="D32" s="15">
        <v>305181.93</v>
      </c>
    </row>
    <row r="33" spans="1:4" x14ac:dyDescent="0.25">
      <c r="A33" s="4" t="s">
        <v>39</v>
      </c>
      <c r="B33" s="1" t="s">
        <v>40</v>
      </c>
      <c r="C33" s="1" t="s">
        <v>7</v>
      </c>
      <c r="D33" s="15">
        <v>90826.67</v>
      </c>
    </row>
    <row r="34" spans="1:4" x14ac:dyDescent="0.25">
      <c r="A34" s="7"/>
      <c r="B34" s="10" t="s">
        <v>41</v>
      </c>
      <c r="C34" s="1" t="s">
        <v>7</v>
      </c>
      <c r="D34" s="21">
        <f>SUM(D29:D33)</f>
        <v>521369.71</v>
      </c>
    </row>
    <row r="35" spans="1:4" x14ac:dyDescent="0.25">
      <c r="A35" s="7"/>
      <c r="B35" s="3" t="s">
        <v>100</v>
      </c>
      <c r="C35" s="1" t="s">
        <v>7</v>
      </c>
      <c r="D35" s="21">
        <f>D36+D37+D38</f>
        <v>-139706.41000000003</v>
      </c>
    </row>
    <row r="36" spans="1:4" x14ac:dyDescent="0.25">
      <c r="A36" s="7"/>
      <c r="B36" s="3" t="s">
        <v>8</v>
      </c>
      <c r="C36" s="1" t="s">
        <v>7</v>
      </c>
      <c r="D36" s="15">
        <f>D8+D15-D20-D21-D22-D23</f>
        <v>125370.00000000001</v>
      </c>
    </row>
    <row r="37" spans="1:4" x14ac:dyDescent="0.25">
      <c r="A37" s="7"/>
      <c r="B37" s="3" t="s">
        <v>9</v>
      </c>
      <c r="C37" s="1" t="s">
        <v>7</v>
      </c>
      <c r="D37" s="15">
        <f>D9+D16-D26</f>
        <v>-265076.41000000003</v>
      </c>
    </row>
    <row r="38" spans="1:4" x14ac:dyDescent="0.25">
      <c r="A38" s="7"/>
      <c r="B38" s="3" t="s">
        <v>101</v>
      </c>
      <c r="C38" s="1" t="s">
        <v>7</v>
      </c>
      <c r="D38" s="15">
        <f>D17-D25-D24</f>
        <v>0</v>
      </c>
    </row>
    <row r="39" spans="1:4" x14ac:dyDescent="0.25">
      <c r="A39" s="11"/>
      <c r="D39" s="14"/>
    </row>
    <row r="40" spans="1:4" ht="15" customHeight="1" x14ac:dyDescent="0.25">
      <c r="A40" s="36" t="s">
        <v>43</v>
      </c>
      <c r="B40" s="36"/>
      <c r="C40" s="36"/>
      <c r="D40" s="36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  <c r="D47" s="14"/>
    </row>
    <row r="48" spans="1:4" x14ac:dyDescent="0.25">
      <c r="A48" s="12"/>
      <c r="C48" t="s">
        <v>50</v>
      </c>
      <c r="D48" s="14"/>
    </row>
  </sheetData>
  <mergeCells count="7">
    <mergeCell ref="A28:D28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0" zoomScaleNormal="100" workbookViewId="0">
      <selection activeCell="D24" sqref="D2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7" t="s">
        <v>110</v>
      </c>
      <c r="C1" s="37"/>
      <c r="D1" s="37"/>
    </row>
    <row r="4" spans="1:4" ht="69" customHeight="1" x14ac:dyDescent="0.25">
      <c r="A4" s="38" t="s">
        <v>111</v>
      </c>
      <c r="B4" s="38"/>
      <c r="C4" s="38"/>
      <c r="D4" s="38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112</v>
      </c>
      <c r="C7" s="1" t="s">
        <v>7</v>
      </c>
      <c r="D7" s="1">
        <f>D8+D9</f>
        <v>-356278.93</v>
      </c>
    </row>
    <row r="8" spans="1:4" ht="16.5" customHeight="1" x14ac:dyDescent="0.25">
      <c r="A8" s="1"/>
      <c r="B8" s="3" t="s">
        <v>8</v>
      </c>
      <c r="C8" s="1" t="s">
        <v>7</v>
      </c>
      <c r="D8" s="1">
        <v>-156776.24</v>
      </c>
    </row>
    <row r="9" spans="1:4" ht="16.5" customHeight="1" x14ac:dyDescent="0.25">
      <c r="A9" s="1"/>
      <c r="B9" s="3" t="s">
        <v>9</v>
      </c>
      <c r="C9" s="1" t="s">
        <v>7</v>
      </c>
      <c r="D9" s="1">
        <v>-199502.69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110275.92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87835.4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198111.32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111073.2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71176.84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182250.03999999998</v>
      </c>
    </row>
    <row r="19" spans="1:4" ht="16.5" customHeight="1" x14ac:dyDescent="0.25">
      <c r="A19" s="35" t="s">
        <v>21</v>
      </c>
      <c r="B19" s="35"/>
      <c r="C19" s="35"/>
      <c r="D19" s="35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71679.350000000006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5666.8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2499.17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79845.320000000007</v>
      </c>
    </row>
    <row r="26" spans="1:4" ht="16.5" customHeight="1" x14ac:dyDescent="0.25">
      <c r="A26" s="35" t="s">
        <v>32</v>
      </c>
      <c r="B26" s="35"/>
      <c r="C26" s="35"/>
      <c r="D26" s="35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39977.589999999997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44471.53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2980.6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146994.70000000001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21165.78</v>
      </c>
    </row>
    <row r="32" spans="1:4" ht="16.5" customHeight="1" thickTop="1" thickBot="1" x14ac:dyDescent="0.3">
      <c r="A32" s="7"/>
      <c r="B32" s="10" t="s">
        <v>41</v>
      </c>
      <c r="C32" s="1" t="s">
        <v>7</v>
      </c>
      <c r="D32" s="1">
        <f>D27+D28+D29+D30+D31</f>
        <v>255590.2</v>
      </c>
    </row>
    <row r="33" spans="1:4" ht="16.5" customHeight="1" thickTop="1" thickBot="1" x14ac:dyDescent="0.3">
      <c r="A33" s="7"/>
      <c r="B33" s="10"/>
      <c r="C33" s="1"/>
      <c r="D33" s="1"/>
    </row>
    <row r="34" spans="1:4" ht="16.5" customHeight="1" thickTop="1" thickBot="1" x14ac:dyDescent="0.3">
      <c r="A34" s="7"/>
      <c r="B34" s="3" t="s">
        <v>113</v>
      </c>
      <c r="C34" s="1" t="s">
        <v>7</v>
      </c>
      <c r="D34" s="1">
        <f>D35+D36</f>
        <v>-253874.21000000002</v>
      </c>
    </row>
    <row r="35" spans="1:4" ht="16.5" customHeight="1" x14ac:dyDescent="0.25">
      <c r="A35" s="7"/>
      <c r="B35" s="3" t="s">
        <v>8</v>
      </c>
      <c r="C35" s="1" t="s">
        <v>7</v>
      </c>
      <c r="D35" s="1">
        <f>D8+D15-D20-D21-D22</f>
        <v>-125548.36</v>
      </c>
    </row>
    <row r="36" spans="1:4" ht="16.5" customHeight="1" x14ac:dyDescent="0.25">
      <c r="A36" s="7"/>
      <c r="B36" s="3" t="s">
        <v>9</v>
      </c>
      <c r="C36" s="1" t="s">
        <v>7</v>
      </c>
      <c r="D36" s="1">
        <f>D9+D16-D24</f>
        <v>-128325.85</v>
      </c>
    </row>
    <row r="37" spans="1:4" ht="16.5" customHeight="1" x14ac:dyDescent="0.25">
      <c r="A37" s="11"/>
    </row>
    <row r="38" spans="1:4" ht="16.5" customHeight="1" x14ac:dyDescent="0.25">
      <c r="A38" s="12"/>
      <c r="B38" s="13"/>
      <c r="C38" s="13"/>
      <c r="D38" s="13"/>
    </row>
    <row r="39" spans="1:4" ht="16.5" customHeight="1" x14ac:dyDescent="0.25">
      <c r="A39" s="12"/>
      <c r="B39" s="9" t="s">
        <v>49</v>
      </c>
    </row>
    <row r="40" spans="1:4" ht="16.5" customHeight="1" x14ac:dyDescent="0.25">
      <c r="A40" s="12"/>
      <c r="C40" t="s">
        <v>114</v>
      </c>
    </row>
  </sheetData>
  <mergeCells count="6">
    <mergeCell ref="A26:D26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51</v>
      </c>
      <c r="C1" s="37"/>
      <c r="D1" s="37"/>
    </row>
    <row r="4" spans="1:4" ht="59.25" customHeight="1" x14ac:dyDescent="0.25">
      <c r="A4" s="38" t="s">
        <v>102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55</v>
      </c>
      <c r="B17" s="6" t="s">
        <v>93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71</v>
      </c>
      <c r="B25" s="1" t="s">
        <v>103</v>
      </c>
      <c r="C25" s="1" t="s">
        <v>7</v>
      </c>
      <c r="D25" s="15">
        <v>550000</v>
      </c>
    </row>
    <row r="26" spans="1:4" x14ac:dyDescent="0.25">
      <c r="A26" s="4" t="s">
        <v>90</v>
      </c>
      <c r="B26" s="1" t="s">
        <v>104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59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5" t="s">
        <v>32</v>
      </c>
      <c r="B32" s="35"/>
      <c r="C32" s="35"/>
      <c r="D32" s="35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60</v>
      </c>
      <c r="B38" s="1" t="s">
        <v>61</v>
      </c>
      <c r="C38" s="1" t="s">
        <v>7</v>
      </c>
      <c r="D38" s="15">
        <v>267.67</v>
      </c>
    </row>
    <row r="39" spans="1:4" x14ac:dyDescent="0.25">
      <c r="A39" s="4" t="s">
        <v>62</v>
      </c>
      <c r="B39" s="1" t="s">
        <v>63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6" t="s">
        <v>43</v>
      </c>
      <c r="B42" s="36"/>
      <c r="C42" s="36"/>
      <c r="D42" s="36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64</v>
      </c>
    </row>
    <row r="52" spans="1:3" x14ac:dyDescent="0.25">
      <c r="A52" s="30" t="s">
        <v>65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0</v>
      </c>
      <c r="C1" s="37"/>
      <c r="D1" s="37"/>
    </row>
    <row r="4" spans="1:4" ht="61.5" customHeight="1" x14ac:dyDescent="0.25">
      <c r="A4" s="38" t="s">
        <v>105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106</v>
      </c>
      <c r="C7" s="17" t="s">
        <v>7</v>
      </c>
      <c r="D7" s="19">
        <f>D8+D9</f>
        <v>0</v>
      </c>
    </row>
    <row r="8" spans="1:4" x14ac:dyDescent="0.25">
      <c r="A8" s="17"/>
      <c r="B8" s="18" t="s">
        <v>8</v>
      </c>
      <c r="C8" s="17" t="s">
        <v>7</v>
      </c>
      <c r="D8" s="20"/>
    </row>
    <row r="9" spans="1:4" x14ac:dyDescent="0.25">
      <c r="A9" s="17"/>
      <c r="B9" s="18" t="s">
        <v>9</v>
      </c>
      <c r="C9" s="17" t="s">
        <v>7</v>
      </c>
      <c r="D9" s="20"/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87320.88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32851.32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120172.20000000001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69875.53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26288.14</v>
      </c>
    </row>
    <row r="17" spans="1:4" x14ac:dyDescent="0.25">
      <c r="A17" s="4" t="s">
        <v>19</v>
      </c>
      <c r="B17" s="1" t="s">
        <v>20</v>
      </c>
      <c r="C17" s="1" t="s">
        <v>7</v>
      </c>
      <c r="D17" s="15">
        <v>12000</v>
      </c>
    </row>
    <row r="18" spans="1:4" x14ac:dyDescent="0.25">
      <c r="A18" s="4" t="s">
        <v>82</v>
      </c>
      <c r="B18" s="1" t="s">
        <v>107</v>
      </c>
      <c r="C18" s="1" t="s">
        <v>7</v>
      </c>
      <c r="D18" s="15">
        <v>30000</v>
      </c>
    </row>
    <row r="19" spans="1:4" x14ac:dyDescent="0.25">
      <c r="A19" s="7"/>
      <c r="B19" s="8" t="s">
        <v>15</v>
      </c>
      <c r="C19" s="1" t="s">
        <v>7</v>
      </c>
      <c r="D19" s="21">
        <f>D15+D16+D17</f>
        <v>108163.67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43660.44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4238.88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1886.64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4" t="s">
        <v>97</v>
      </c>
      <c r="B26" s="1" t="s">
        <v>108</v>
      </c>
      <c r="C26" s="1" t="s">
        <v>7</v>
      </c>
      <c r="D26" s="15">
        <v>25600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49785.96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62777.71</v>
      </c>
    </row>
    <row r="29" spans="1:4" x14ac:dyDescent="0.25">
      <c r="A29" s="24"/>
      <c r="B29" s="25" t="s">
        <v>8</v>
      </c>
      <c r="C29" s="26" t="s">
        <v>7</v>
      </c>
      <c r="D29" s="28">
        <f>D15+D17+D18-D21-D22-D23-D24-D26</f>
        <v>36489.57</v>
      </c>
    </row>
    <row r="30" spans="1:4" x14ac:dyDescent="0.25">
      <c r="A30" s="24"/>
      <c r="B30" s="25" t="s">
        <v>9</v>
      </c>
      <c r="C30" s="26" t="s">
        <v>7</v>
      </c>
      <c r="D30" s="28">
        <f>D16-D25</f>
        <v>26288.14</v>
      </c>
    </row>
    <row r="31" spans="1:4" x14ac:dyDescent="0.25">
      <c r="A31" s="35" t="s">
        <v>32</v>
      </c>
      <c r="B31" s="35"/>
      <c r="C31" s="35"/>
      <c r="D31" s="35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17445.349999999999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6563.18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25085.19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f>1897.37+8007.34+52401.58</f>
        <v>62306.29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f>3567.32+3202.05</f>
        <v>6769.3700000000008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118169.38</v>
      </c>
    </row>
    <row r="38" spans="1:4" x14ac:dyDescent="0.25">
      <c r="A38" s="11"/>
    </row>
    <row r="39" spans="1:4" ht="15" customHeight="1" x14ac:dyDescent="0.25">
      <c r="A39" s="36" t="s">
        <v>43</v>
      </c>
      <c r="B39" s="36"/>
      <c r="C39" s="36"/>
      <c r="D39" s="36"/>
    </row>
    <row r="40" spans="1:4" x14ac:dyDescent="0.25">
      <c r="A40" s="12" t="s">
        <v>44</v>
      </c>
      <c r="B40" s="13"/>
      <c r="C40" s="13"/>
      <c r="D40" s="29"/>
    </row>
    <row r="41" spans="1:4" x14ac:dyDescent="0.25">
      <c r="A41" s="12" t="s">
        <v>45</v>
      </c>
      <c r="B41" s="13"/>
      <c r="C41" s="13"/>
      <c r="D41" s="29"/>
    </row>
    <row r="42" spans="1:4" x14ac:dyDescent="0.25">
      <c r="A42" s="12" t="s">
        <v>46</v>
      </c>
      <c r="B42" s="13"/>
      <c r="C42" s="13"/>
      <c r="D42" s="29"/>
    </row>
    <row r="43" spans="1:4" x14ac:dyDescent="0.25">
      <c r="A43" s="12" t="s">
        <v>47</v>
      </c>
      <c r="B43" s="13"/>
      <c r="C43" s="13"/>
      <c r="D43" s="29"/>
    </row>
    <row r="44" spans="1:4" x14ac:dyDescent="0.25">
      <c r="A44" s="12" t="s">
        <v>48</v>
      </c>
      <c r="B44" s="13"/>
      <c r="C44" s="13"/>
      <c r="D44" s="29"/>
    </row>
    <row r="45" spans="1:4" x14ac:dyDescent="0.25">
      <c r="A45" s="12"/>
      <c r="B45" s="13"/>
      <c r="C45" s="13"/>
      <c r="D45" s="29"/>
    </row>
    <row r="46" spans="1:4" x14ac:dyDescent="0.25">
      <c r="A46" s="12"/>
      <c r="B46" s="9" t="s">
        <v>49</v>
      </c>
    </row>
    <row r="47" spans="1:4" x14ac:dyDescent="0.25">
      <c r="A47" s="12"/>
      <c r="C47" t="s">
        <v>64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51</v>
      </c>
      <c r="C1" s="37"/>
      <c r="D1" s="37"/>
    </row>
    <row r="4" spans="1:4" ht="63.75" customHeight="1" x14ac:dyDescent="0.25">
      <c r="A4" s="38" t="s">
        <v>52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55</v>
      </c>
      <c r="B18" s="23" t="s">
        <v>56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57</v>
      </c>
      <c r="B26" s="1" t="s">
        <v>58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5" t="s">
        <v>32</v>
      </c>
      <c r="B31" s="35"/>
      <c r="C31" s="35"/>
      <c r="D31" s="35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60</v>
      </c>
      <c r="B37" s="1" t="s">
        <v>61</v>
      </c>
      <c r="C37" s="1" t="s">
        <v>7</v>
      </c>
      <c r="D37" s="15"/>
    </row>
    <row r="38" spans="1:4" hidden="1" x14ac:dyDescent="0.25">
      <c r="A38" s="4" t="s">
        <v>62</v>
      </c>
      <c r="B38" s="1" t="s">
        <v>63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6" t="s">
        <v>43</v>
      </c>
      <c r="B41" s="36"/>
      <c r="C41" s="36"/>
      <c r="D41" s="36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opLeftCell="A10" zoomScaleNormal="100" workbookViewId="0">
      <selection activeCell="D29" sqref="D29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7" t="s">
        <v>0</v>
      </c>
      <c r="C1" s="37"/>
      <c r="D1" s="37"/>
    </row>
    <row r="4" spans="1:4" ht="63.75" customHeight="1" x14ac:dyDescent="0.25">
      <c r="A4" s="38" t="s">
        <v>117</v>
      </c>
      <c r="B4" s="38"/>
      <c r="C4" s="38"/>
      <c r="D4" s="38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6</v>
      </c>
      <c r="C7" s="17" t="s">
        <v>7</v>
      </c>
      <c r="D7" s="19">
        <f>D8+D9</f>
        <v>-28800.639999999999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-55474.25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26673.61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76550.100000000006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30191.52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106741.62000000001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70057.31</v>
      </c>
    </row>
    <row r="16" spans="1:4" ht="29.25" customHeight="1" x14ac:dyDescent="0.25">
      <c r="A16" s="4" t="s">
        <v>53</v>
      </c>
      <c r="B16" s="22" t="s">
        <v>54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27968.23</v>
      </c>
    </row>
    <row r="18" spans="1:4" ht="30" customHeight="1" x14ac:dyDescent="0.25">
      <c r="A18" s="4" t="s">
        <v>55</v>
      </c>
      <c r="B18" s="23" t="s">
        <v>66</v>
      </c>
      <c r="C18" s="1" t="s">
        <v>7</v>
      </c>
      <c r="D18" s="15">
        <v>7931.04</v>
      </c>
    </row>
    <row r="19" spans="1:4" ht="30" customHeight="1" x14ac:dyDescent="0.25">
      <c r="A19" s="4" t="s">
        <v>55</v>
      </c>
      <c r="B19" s="23" t="s">
        <v>115</v>
      </c>
      <c r="C19" s="1" t="s">
        <v>7</v>
      </c>
      <c r="D19" s="15">
        <v>32000</v>
      </c>
    </row>
    <row r="20" spans="1:4" ht="16.5" customHeight="1" x14ac:dyDescent="0.25">
      <c r="A20" s="7"/>
      <c r="B20" s="8" t="s">
        <v>15</v>
      </c>
      <c r="C20" s="1" t="s">
        <v>7</v>
      </c>
      <c r="D20" s="21">
        <f>D15+D16+D17+D18+D19</f>
        <v>157582.44999999998</v>
      </c>
    </row>
    <row r="21" spans="1:4" ht="16.5" customHeight="1" x14ac:dyDescent="0.25">
      <c r="A21" s="35" t="s">
        <v>21</v>
      </c>
      <c r="B21" s="35"/>
      <c r="C21" s="35"/>
      <c r="D21" s="35"/>
    </row>
    <row r="22" spans="1:4" ht="16.5" customHeight="1" x14ac:dyDescent="0.25">
      <c r="A22" s="4" t="s">
        <v>22</v>
      </c>
      <c r="B22" s="1" t="s">
        <v>23</v>
      </c>
      <c r="C22" s="1" t="s">
        <v>7</v>
      </c>
      <c r="D22" s="15">
        <v>49757.57</v>
      </c>
    </row>
    <row r="23" spans="1:4" ht="16.5" customHeight="1" x14ac:dyDescent="0.25">
      <c r="A23" s="4" t="s">
        <v>24</v>
      </c>
      <c r="B23" s="1" t="s">
        <v>25</v>
      </c>
      <c r="C23" s="1" t="s">
        <v>7</v>
      </c>
      <c r="D23" s="15">
        <v>3895.68</v>
      </c>
    </row>
    <row r="24" spans="1:4" ht="16.5" customHeight="1" x14ac:dyDescent="0.25">
      <c r="A24" s="4" t="s">
        <v>26</v>
      </c>
      <c r="B24" s="1" t="s">
        <v>27</v>
      </c>
      <c r="C24" s="1" t="s">
        <v>7</v>
      </c>
      <c r="D24" s="15">
        <v>1891.55</v>
      </c>
    </row>
    <row r="25" spans="1:4" ht="16.5" customHeight="1" x14ac:dyDescent="0.25">
      <c r="A25" s="4" t="s">
        <v>28</v>
      </c>
      <c r="B25" s="1" t="s">
        <v>29</v>
      </c>
      <c r="C25" s="1" t="s">
        <v>7</v>
      </c>
      <c r="D25" s="15">
        <v>0</v>
      </c>
    </row>
    <row r="26" spans="1:4" ht="16.5" customHeight="1" thickTop="1" thickBot="1" x14ac:dyDescent="0.3">
      <c r="A26" s="4" t="s">
        <v>30</v>
      </c>
      <c r="B26" s="1" t="s">
        <v>31</v>
      </c>
      <c r="C26" s="1" t="s">
        <v>7</v>
      </c>
      <c r="D26" s="15">
        <v>10367.030000000001</v>
      </c>
    </row>
    <row r="27" spans="1:4" ht="16.5" customHeight="1" thickTop="1" thickBot="1" x14ac:dyDescent="0.3">
      <c r="A27" s="4" t="s">
        <v>67</v>
      </c>
      <c r="B27" s="1" t="s">
        <v>116</v>
      </c>
      <c r="C27" s="1"/>
      <c r="D27" s="15">
        <v>10367.030000000001</v>
      </c>
    </row>
    <row r="28" spans="1:4" ht="16.5" customHeight="1" x14ac:dyDescent="0.25">
      <c r="A28" s="7"/>
      <c r="B28" s="10" t="s">
        <v>15</v>
      </c>
      <c r="C28" s="1" t="s">
        <v>7</v>
      </c>
      <c r="D28" s="21">
        <f>D22+D23+D24+D25+D26</f>
        <v>65911.83</v>
      </c>
    </row>
    <row r="29" spans="1:4" ht="16.5" customHeight="1" x14ac:dyDescent="0.25">
      <c r="A29" s="24"/>
      <c r="B29" s="25" t="s">
        <v>59</v>
      </c>
      <c r="C29" s="26" t="s">
        <v>7</v>
      </c>
      <c r="D29" s="27">
        <f>D30+D31</f>
        <v>62869.979999999996</v>
      </c>
    </row>
    <row r="30" spans="1:4" ht="16.5" customHeight="1" x14ac:dyDescent="0.25">
      <c r="A30" s="24"/>
      <c r="B30" s="25" t="s">
        <v>8</v>
      </c>
      <c r="C30" s="26" t="s">
        <v>7</v>
      </c>
      <c r="D30" s="28">
        <f>D8+D15+D16-D22-D23-D24-D25</f>
        <v>-21335.870000000006</v>
      </c>
    </row>
    <row r="31" spans="1:4" ht="16.5" customHeight="1" x14ac:dyDescent="0.25">
      <c r="A31" s="24"/>
      <c r="B31" s="25" t="s">
        <v>9</v>
      </c>
      <c r="C31" s="26" t="s">
        <v>7</v>
      </c>
      <c r="D31" s="28">
        <f>D9+D17+D18+D19-D26</f>
        <v>84205.85</v>
      </c>
    </row>
    <row r="32" spans="1:4" ht="16.5" customHeight="1" x14ac:dyDescent="0.25">
      <c r="A32" s="35" t="s">
        <v>32</v>
      </c>
      <c r="B32" s="35"/>
      <c r="C32" s="35"/>
      <c r="D32" s="35"/>
    </row>
    <row r="33" spans="1:4" ht="16.5" customHeight="1" x14ac:dyDescent="0.25">
      <c r="A33" s="4" t="s">
        <v>33</v>
      </c>
      <c r="B33" s="1" t="s">
        <v>12</v>
      </c>
      <c r="C33" s="1" t="s">
        <v>7</v>
      </c>
      <c r="D33" s="15">
        <v>13788.59</v>
      </c>
    </row>
    <row r="34" spans="1:4" ht="16.5" customHeight="1" x14ac:dyDescent="0.25">
      <c r="A34" s="4" t="s">
        <v>34</v>
      </c>
      <c r="B34" s="1" t="s">
        <v>14</v>
      </c>
      <c r="C34" s="1" t="s">
        <v>7</v>
      </c>
      <c r="D34" s="15">
        <v>5301.36</v>
      </c>
    </row>
    <row r="35" spans="1:4" ht="16.5" customHeight="1" x14ac:dyDescent="0.25">
      <c r="A35" s="4" t="s">
        <v>35</v>
      </c>
      <c r="B35" s="1" t="s">
        <v>36</v>
      </c>
      <c r="C35" s="1" t="s">
        <v>7</v>
      </c>
      <c r="D35" s="15">
        <v>5203.47</v>
      </c>
    </row>
    <row r="36" spans="1:4" ht="16.5" customHeight="1" x14ac:dyDescent="0.25">
      <c r="A36" s="4" t="s">
        <v>37</v>
      </c>
      <c r="B36" s="1" t="s">
        <v>38</v>
      </c>
      <c r="C36" s="1" t="s">
        <v>7</v>
      </c>
      <c r="D36" s="15">
        <v>61578.98</v>
      </c>
    </row>
    <row r="37" spans="1:4" ht="16.5" customHeight="1" thickTop="1" thickBot="1" x14ac:dyDescent="0.3">
      <c r="A37" s="4" t="s">
        <v>39</v>
      </c>
      <c r="B37" s="1" t="s">
        <v>40</v>
      </c>
      <c r="C37" s="1" t="s">
        <v>7</v>
      </c>
      <c r="D37" s="15">
        <v>13159.87</v>
      </c>
    </row>
    <row r="38" spans="1:4" ht="16.5" hidden="1" customHeight="1" x14ac:dyDescent="0.25">
      <c r="A38" s="4" t="s">
        <v>60</v>
      </c>
      <c r="B38" s="1" t="s">
        <v>61</v>
      </c>
      <c r="C38" s="1" t="s">
        <v>7</v>
      </c>
      <c r="D38" s="15"/>
    </row>
    <row r="39" spans="1:4" ht="16.5" hidden="1" customHeight="1" x14ac:dyDescent="0.25">
      <c r="A39" s="4" t="s">
        <v>62</v>
      </c>
      <c r="B39" s="1" t="s">
        <v>63</v>
      </c>
      <c r="C39" s="1" t="s">
        <v>7</v>
      </c>
      <c r="D39" s="15"/>
    </row>
    <row r="40" spans="1:4" ht="16.5" customHeight="1" thickTop="1" thickBot="1" x14ac:dyDescent="0.3">
      <c r="A40" s="7"/>
      <c r="B40" s="10" t="s">
        <v>41</v>
      </c>
      <c r="C40" s="1" t="s">
        <v>7</v>
      </c>
      <c r="D40" s="21">
        <f>D33+D34+D35+D36+D37+D38+D39</f>
        <v>99032.27</v>
      </c>
    </row>
    <row r="41" spans="1:4" ht="16.5" customHeight="1" thickTop="1" x14ac:dyDescent="0.25">
      <c r="A41" s="11"/>
    </row>
    <row r="42" spans="1:4" ht="16.5" customHeight="1" x14ac:dyDescent="0.25">
      <c r="A42" s="12"/>
      <c r="B42" s="13"/>
      <c r="C42" s="13"/>
      <c r="D42" s="29"/>
    </row>
    <row r="43" spans="1:4" x14ac:dyDescent="0.25">
      <c r="A43" s="12"/>
      <c r="B43" s="9" t="s">
        <v>49</v>
      </c>
    </row>
    <row r="44" spans="1:4" x14ac:dyDescent="0.25">
      <c r="A44" s="12"/>
      <c r="C44" t="s">
        <v>114</v>
      </c>
    </row>
  </sheetData>
  <mergeCells count="6">
    <mergeCell ref="A32:D32"/>
    <mergeCell ref="B1:D1"/>
    <mergeCell ref="A4:D4"/>
    <mergeCell ref="A10:D10"/>
    <mergeCell ref="A14:D14"/>
    <mergeCell ref="A21:D2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topLeftCell="A10" zoomScaleNormal="100" workbookViewId="0">
      <selection activeCell="D25" sqref="D25"/>
    </sheetView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7" t="s">
        <v>110</v>
      </c>
      <c r="C1" s="37"/>
      <c r="D1" s="37"/>
    </row>
    <row r="4" spans="1:4" ht="63.75" customHeight="1" x14ac:dyDescent="0.25">
      <c r="A4" s="38" t="s">
        <v>118</v>
      </c>
      <c r="B4" s="38"/>
      <c r="C4" s="38"/>
      <c r="D4" s="38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112</v>
      </c>
      <c r="C7" s="1" t="s">
        <v>7</v>
      </c>
      <c r="D7" s="1">
        <v>-15878.59</v>
      </c>
    </row>
    <row r="8" spans="1:4" ht="16.5" customHeight="1" x14ac:dyDescent="0.25">
      <c r="A8" s="1"/>
      <c r="B8" s="3" t="s">
        <v>8</v>
      </c>
      <c r="C8" s="1" t="s">
        <v>7</v>
      </c>
      <c r="D8" s="1">
        <v>-26465.06</v>
      </c>
    </row>
    <row r="9" spans="1:4" ht="16.5" customHeight="1" x14ac:dyDescent="0.25">
      <c r="A9" s="1"/>
      <c r="B9" s="3" t="s">
        <v>9</v>
      </c>
      <c r="C9" s="1" t="s">
        <v>7</v>
      </c>
      <c r="D9" s="1">
        <v>10586.47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188998.97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41974.12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230973.09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154841.94</v>
      </c>
    </row>
    <row r="16" spans="1:4" ht="16.5" customHeight="1" thickTop="1" thickBot="1" x14ac:dyDescent="0.3">
      <c r="A16" s="4" t="s">
        <v>18</v>
      </c>
      <c r="B16" s="6" t="s">
        <v>14</v>
      </c>
      <c r="C16" s="1" t="s">
        <v>7</v>
      </c>
      <c r="D16" s="1">
        <v>35910.71</v>
      </c>
    </row>
    <row r="17" spans="1:4" ht="16.5" customHeight="1" thickTop="1" thickBot="1" x14ac:dyDescent="0.3">
      <c r="A17" s="7"/>
      <c r="B17" s="8" t="s">
        <v>15</v>
      </c>
      <c r="C17" s="1" t="s">
        <v>7</v>
      </c>
      <c r="D17" s="1">
        <f>D15+D16</f>
        <v>190752.65</v>
      </c>
    </row>
    <row r="18" spans="1:4" ht="16.5" customHeight="1" x14ac:dyDescent="0.25">
      <c r="A18" s="35" t="s">
        <v>21</v>
      </c>
      <c r="B18" s="35"/>
      <c r="C18" s="35"/>
      <c r="D18" s="35"/>
    </row>
    <row r="19" spans="1:4" ht="16.5" customHeight="1" x14ac:dyDescent="0.25">
      <c r="A19" s="4" t="s">
        <v>22</v>
      </c>
      <c r="B19" s="1" t="s">
        <v>23</v>
      </c>
      <c r="C19" s="1" t="s">
        <v>7</v>
      </c>
      <c r="D19" s="1">
        <v>77420.5</v>
      </c>
    </row>
    <row r="20" spans="1:4" ht="16.5" customHeight="1" x14ac:dyDescent="0.25">
      <c r="A20" s="4" t="s">
        <v>24</v>
      </c>
      <c r="B20" s="1" t="s">
        <v>25</v>
      </c>
      <c r="C20" s="1" t="s">
        <v>7</v>
      </c>
      <c r="D20" s="1">
        <v>8698.08</v>
      </c>
    </row>
    <row r="21" spans="1:4" ht="16.5" customHeight="1" x14ac:dyDescent="0.25">
      <c r="A21" s="4" t="s">
        <v>26</v>
      </c>
      <c r="B21" s="1" t="s">
        <v>27</v>
      </c>
      <c r="C21" s="1" t="s">
        <v>7</v>
      </c>
      <c r="D21" s="1">
        <v>5704.98</v>
      </c>
    </row>
    <row r="22" spans="1:4" ht="16.5" customHeight="1" thickTop="1" thickBot="1" x14ac:dyDescent="0.3">
      <c r="A22" s="4" t="s">
        <v>28</v>
      </c>
      <c r="B22" s="34" t="s">
        <v>122</v>
      </c>
      <c r="C22" s="1" t="s">
        <v>7</v>
      </c>
      <c r="D22" s="1">
        <f>D23+D24</f>
        <v>56854.32</v>
      </c>
    </row>
    <row r="23" spans="1:4" ht="16.5" customHeight="1" thickTop="1" thickBot="1" x14ac:dyDescent="0.3">
      <c r="A23" s="4" t="s">
        <v>71</v>
      </c>
      <c r="B23" s="1" t="s">
        <v>124</v>
      </c>
      <c r="C23" s="1" t="s">
        <v>7</v>
      </c>
      <c r="D23" s="1">
        <v>38000</v>
      </c>
    </row>
    <row r="24" spans="1:4" ht="16.5" customHeight="1" thickTop="1" thickBot="1" x14ac:dyDescent="0.3">
      <c r="A24" s="4" t="s">
        <v>90</v>
      </c>
      <c r="B24" s="1" t="s">
        <v>120</v>
      </c>
      <c r="C24" s="1" t="s">
        <v>7</v>
      </c>
      <c r="D24" s="1">
        <v>18854.32</v>
      </c>
    </row>
    <row r="25" spans="1:4" ht="16.5" customHeight="1" thickTop="1" thickBot="1" x14ac:dyDescent="0.3">
      <c r="A25" s="4" t="s">
        <v>30</v>
      </c>
      <c r="B25" s="34" t="s">
        <v>123</v>
      </c>
      <c r="C25" s="1" t="s">
        <v>7</v>
      </c>
      <c r="D25" s="1">
        <f>D26</f>
        <v>42000</v>
      </c>
    </row>
    <row r="26" spans="1:4" ht="16.5" customHeight="1" thickTop="1" thickBot="1" x14ac:dyDescent="0.3">
      <c r="A26" s="4" t="s">
        <v>57</v>
      </c>
      <c r="B26" s="1" t="s">
        <v>119</v>
      </c>
      <c r="C26" s="1" t="s">
        <v>7</v>
      </c>
      <c r="D26" s="1">
        <v>42000</v>
      </c>
    </row>
    <row r="27" spans="1:4" ht="16.5" customHeight="1" thickTop="1" thickBot="1" x14ac:dyDescent="0.3">
      <c r="A27" s="7"/>
      <c r="B27" s="10" t="s">
        <v>15</v>
      </c>
      <c r="C27" s="1" t="s">
        <v>7</v>
      </c>
      <c r="D27" s="1">
        <f>D19+D20+D21+D22+D25</f>
        <v>190677.88</v>
      </c>
    </row>
    <row r="28" spans="1:4" ht="16.5" customHeight="1" x14ac:dyDescent="0.25">
      <c r="A28" s="35" t="s">
        <v>32</v>
      </c>
      <c r="B28" s="35"/>
      <c r="C28" s="35"/>
      <c r="D28" s="35"/>
    </row>
    <row r="29" spans="1:4" ht="16.5" customHeight="1" x14ac:dyDescent="0.25">
      <c r="A29" s="4" t="s">
        <v>33</v>
      </c>
      <c r="B29" s="1" t="s">
        <v>12</v>
      </c>
      <c r="C29" s="1" t="s">
        <v>7</v>
      </c>
      <c r="D29" s="1">
        <v>34158.39</v>
      </c>
    </row>
    <row r="30" spans="1:4" ht="16.5" customHeight="1" x14ac:dyDescent="0.25">
      <c r="A30" s="4" t="s">
        <v>34</v>
      </c>
      <c r="B30" s="1" t="s">
        <v>14</v>
      </c>
      <c r="C30" s="1" t="s">
        <v>7</v>
      </c>
      <c r="D30" s="1">
        <v>6063.41</v>
      </c>
    </row>
    <row r="31" spans="1:4" ht="16.5" customHeight="1" x14ac:dyDescent="0.25">
      <c r="A31" s="4" t="s">
        <v>35</v>
      </c>
      <c r="B31" s="1" t="s">
        <v>36</v>
      </c>
      <c r="C31" s="1" t="s">
        <v>7</v>
      </c>
      <c r="D31" s="1">
        <v>5861.15</v>
      </c>
    </row>
    <row r="32" spans="1:4" ht="16.5" customHeight="1" x14ac:dyDescent="0.25">
      <c r="A32" s="4" t="s">
        <v>37</v>
      </c>
      <c r="B32" s="1" t="s">
        <v>38</v>
      </c>
      <c r="C32" s="1" t="s">
        <v>7</v>
      </c>
      <c r="D32" s="1">
        <v>94949.87</v>
      </c>
    </row>
    <row r="33" spans="1:4" ht="16.5" customHeight="1" x14ac:dyDescent="0.25">
      <c r="A33" s="4" t="s">
        <v>39</v>
      </c>
      <c r="B33" s="1" t="s">
        <v>40</v>
      </c>
      <c r="C33" s="1" t="s">
        <v>7</v>
      </c>
      <c r="D33" s="1">
        <v>5294.22</v>
      </c>
    </row>
    <row r="34" spans="1:4" ht="16.5" customHeight="1" thickTop="1" thickBot="1" x14ac:dyDescent="0.3">
      <c r="A34" s="7"/>
      <c r="B34" s="10" t="s">
        <v>41</v>
      </c>
      <c r="C34" s="1" t="s">
        <v>7</v>
      </c>
      <c r="D34" s="1">
        <f>D29+D30+D31+D32+D33</f>
        <v>146327.04000000001</v>
      </c>
    </row>
    <row r="35" spans="1:4" ht="16.5" customHeight="1" thickTop="1" thickBot="1" x14ac:dyDescent="0.3">
      <c r="A35" s="7"/>
      <c r="B35" s="10"/>
      <c r="C35" s="1"/>
      <c r="D35" s="1"/>
    </row>
    <row r="36" spans="1:4" ht="16.5" customHeight="1" thickTop="1" thickBot="1" x14ac:dyDescent="0.3">
      <c r="A36" s="7"/>
      <c r="B36" s="3" t="s">
        <v>121</v>
      </c>
      <c r="C36" s="1" t="s">
        <v>7</v>
      </c>
      <c r="D36" s="1">
        <f>D37+D38</f>
        <v>-15803.819999999992</v>
      </c>
    </row>
    <row r="37" spans="1:4" ht="16.5" customHeight="1" x14ac:dyDescent="0.25">
      <c r="A37" s="7"/>
      <c r="B37" s="3" t="s">
        <v>8</v>
      </c>
      <c r="C37" s="1" t="s">
        <v>7</v>
      </c>
      <c r="D37" s="1">
        <f>D8+D15-D19-D20-D21-D22</f>
        <v>-20300.999999999993</v>
      </c>
    </row>
    <row r="38" spans="1:4" ht="16.5" customHeight="1" x14ac:dyDescent="0.25">
      <c r="A38" s="7"/>
      <c r="B38" s="3" t="s">
        <v>9</v>
      </c>
      <c r="C38" s="1" t="s">
        <v>7</v>
      </c>
      <c r="D38" s="1">
        <f>D9+D16-D25</f>
        <v>4497.18</v>
      </c>
    </row>
    <row r="39" spans="1:4" ht="16.5" customHeight="1" thickTop="1" x14ac:dyDescent="0.25">
      <c r="A39" s="11"/>
    </row>
    <row r="40" spans="1:4" ht="16.5" customHeight="1" x14ac:dyDescent="0.25">
      <c r="A40" s="12"/>
      <c r="B40" s="13"/>
      <c r="C40" s="13"/>
      <c r="D40" s="13"/>
    </row>
    <row r="41" spans="1:4" ht="16.5" customHeight="1" x14ac:dyDescent="0.25">
      <c r="A41" s="12"/>
      <c r="B41" s="9" t="s">
        <v>49</v>
      </c>
    </row>
    <row r="42" spans="1:4" ht="16.5" customHeight="1" x14ac:dyDescent="0.25">
      <c r="A42" s="12"/>
      <c r="C42" t="s">
        <v>64</v>
      </c>
    </row>
  </sheetData>
  <mergeCells count="6">
    <mergeCell ref="A28:D28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9" firstPageNumber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7" t="s">
        <v>0</v>
      </c>
      <c r="C1" s="37"/>
      <c r="D1" s="37"/>
    </row>
    <row r="4" spans="1:4" ht="67.5" customHeight="1" x14ac:dyDescent="0.25">
      <c r="A4" s="38" t="s">
        <v>68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53</v>
      </c>
      <c r="B16" s="5" t="s">
        <v>69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70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71</v>
      </c>
      <c r="B25" s="1" t="s">
        <v>72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57</v>
      </c>
      <c r="B27" s="1" t="s">
        <v>73</v>
      </c>
      <c r="C27" s="1" t="s">
        <v>7</v>
      </c>
      <c r="D27" s="15">
        <v>34594.99</v>
      </c>
    </row>
    <row r="28" spans="1:4" x14ac:dyDescent="0.25">
      <c r="A28" s="4" t="s">
        <v>67</v>
      </c>
      <c r="B28" s="1" t="s">
        <v>74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5" t="s">
        <v>32</v>
      </c>
      <c r="B33" s="35"/>
      <c r="C33" s="35"/>
      <c r="D33" s="35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60</v>
      </c>
      <c r="B39" s="1" t="s">
        <v>63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6" t="s">
        <v>43</v>
      </c>
      <c r="B45" s="36"/>
      <c r="C45" s="36"/>
      <c r="D45" s="36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opLeftCell="A10" zoomScaleNormal="100" workbookViewId="0">
      <selection activeCell="D36" sqref="D3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7" t="s">
        <v>51</v>
      </c>
      <c r="C1" s="37"/>
      <c r="D1" s="37"/>
    </row>
    <row r="2" spans="1:4" ht="16.5" customHeight="1" x14ac:dyDescent="0.25"/>
    <row r="3" spans="1:4" ht="16.5" customHeight="1" x14ac:dyDescent="0.25"/>
    <row r="4" spans="1:4" ht="61.5" customHeight="1" x14ac:dyDescent="0.25">
      <c r="A4" s="38" t="s">
        <v>75</v>
      </c>
      <c r="B4" s="38"/>
      <c r="C4" s="38"/>
      <c r="D4" s="38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-20494.550000000017</v>
      </c>
    </row>
    <row r="8" spans="1:4" ht="16.5" customHeight="1" x14ac:dyDescent="0.25">
      <c r="A8" s="1"/>
      <c r="B8" s="3" t="s">
        <v>8</v>
      </c>
      <c r="C8" s="1" t="s">
        <v>7</v>
      </c>
      <c r="D8" s="15">
        <v>137298.76999999999</v>
      </c>
    </row>
    <row r="9" spans="1:4" ht="16.5" customHeight="1" x14ac:dyDescent="0.25">
      <c r="A9" s="1"/>
      <c r="B9" s="3" t="s">
        <v>9</v>
      </c>
      <c r="C9" s="1" t="s">
        <v>7</v>
      </c>
      <c r="D9" s="15">
        <v>-157793.32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138997.57999999999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55824.800000000003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194822.38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106152.72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42685.32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61602.9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210440.94</v>
      </c>
    </row>
    <row r="19" spans="1:4" ht="16.5" customHeight="1" x14ac:dyDescent="0.25">
      <c r="A19" s="35" t="s">
        <v>21</v>
      </c>
      <c r="B19" s="35"/>
      <c r="C19" s="35"/>
      <c r="D19" s="35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90348.43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7203.2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2866.12</v>
      </c>
    </row>
    <row r="23" spans="1:4" ht="16.5" customHeight="1" x14ac:dyDescent="0.25">
      <c r="A23" s="4" t="s">
        <v>28</v>
      </c>
      <c r="B23" s="1" t="s">
        <v>76</v>
      </c>
      <c r="C23" s="1" t="s">
        <v>7</v>
      </c>
      <c r="D23" s="15">
        <v>52000</v>
      </c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152417.75</v>
      </c>
    </row>
    <row r="26" spans="1:4" ht="16.5" customHeight="1" x14ac:dyDescent="0.25">
      <c r="A26" s="35" t="s">
        <v>32</v>
      </c>
      <c r="B26" s="35"/>
      <c r="C26" s="35"/>
      <c r="D26" s="35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39110.29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18284.47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7520.38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126244.93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18405.16</v>
      </c>
    </row>
    <row r="32" spans="1:4" ht="16.5" customHeight="1" x14ac:dyDescent="0.25">
      <c r="A32" s="4" t="s">
        <v>60</v>
      </c>
      <c r="B32" s="1" t="s">
        <v>77</v>
      </c>
      <c r="C32" s="1" t="s">
        <v>7</v>
      </c>
      <c r="D32" s="15">
        <v>10954.48</v>
      </c>
    </row>
    <row r="33" spans="1:4" ht="16.5" customHeight="1" x14ac:dyDescent="0.25">
      <c r="A33" s="4" t="s">
        <v>62</v>
      </c>
      <c r="B33" s="1" t="s">
        <v>63</v>
      </c>
      <c r="C33" s="1" t="s">
        <v>7</v>
      </c>
      <c r="D33" s="15">
        <v>701.17</v>
      </c>
    </row>
    <row r="34" spans="1:4" ht="16.5" customHeight="1" x14ac:dyDescent="0.25">
      <c r="A34" s="7"/>
      <c r="B34" s="10" t="s">
        <v>41</v>
      </c>
      <c r="C34" s="1" t="s">
        <v>7</v>
      </c>
      <c r="D34" s="21">
        <f>D27+D28+D29+D30+D31+D32+D33</f>
        <v>221220.88000000003</v>
      </c>
    </row>
    <row r="35" spans="1:4" ht="16.5" customHeight="1" x14ac:dyDescent="0.25">
      <c r="A35" s="7"/>
      <c r="B35" s="3" t="s">
        <v>59</v>
      </c>
      <c r="C35" s="1" t="s">
        <v>7</v>
      </c>
      <c r="D35" s="21">
        <f>D36+D37+D38</f>
        <v>37528.639999999992</v>
      </c>
    </row>
    <row r="36" spans="1:4" ht="16.5" customHeight="1" x14ac:dyDescent="0.25">
      <c r="A36" s="7"/>
      <c r="B36" s="3" t="s">
        <v>8</v>
      </c>
      <c r="C36" s="1" t="s">
        <v>7</v>
      </c>
      <c r="D36" s="15">
        <f>D8+D15-D20-D21-D22-D23</f>
        <v>91033.739999999991</v>
      </c>
    </row>
    <row r="37" spans="1:4" ht="16.5" customHeight="1" x14ac:dyDescent="0.25">
      <c r="A37" s="7"/>
      <c r="B37" s="3" t="s">
        <v>9</v>
      </c>
      <c r="C37" s="1" t="s">
        <v>7</v>
      </c>
      <c r="D37" s="15">
        <f>D9+D16+D17-D24</f>
        <v>-53505.1</v>
      </c>
    </row>
    <row r="38" spans="1:4" ht="16.5" customHeight="1" x14ac:dyDescent="0.25">
      <c r="A38" s="7"/>
      <c r="B38" s="3"/>
      <c r="C38" s="1"/>
      <c r="D38" s="15"/>
    </row>
    <row r="39" spans="1:4" ht="16.5" customHeight="1" x14ac:dyDescent="0.25">
      <c r="A39" s="11"/>
    </row>
    <row r="40" spans="1:4" ht="16.5" customHeight="1" x14ac:dyDescent="0.25">
      <c r="A40" s="36" t="s">
        <v>43</v>
      </c>
      <c r="B40" s="36"/>
      <c r="C40" s="36"/>
      <c r="D40" s="36"/>
    </row>
    <row r="41" spans="1:4" ht="16.5" customHeight="1" x14ac:dyDescent="0.25">
      <c r="A41" s="12" t="s">
        <v>44</v>
      </c>
      <c r="B41" s="13"/>
      <c r="C41" s="13"/>
      <c r="D41" s="29"/>
    </row>
    <row r="42" spans="1:4" ht="16.5" customHeight="1" x14ac:dyDescent="0.25">
      <c r="A42" s="12" t="s">
        <v>45</v>
      </c>
      <c r="B42" s="13"/>
      <c r="C42" s="13"/>
      <c r="D42" s="29"/>
    </row>
    <row r="43" spans="1:4" ht="16.5" customHeight="1" x14ac:dyDescent="0.25">
      <c r="A43" s="12" t="s">
        <v>46</v>
      </c>
      <c r="B43" s="13"/>
      <c r="C43" s="13"/>
      <c r="D43" s="29"/>
    </row>
    <row r="44" spans="1:4" ht="16.5" customHeight="1" x14ac:dyDescent="0.25">
      <c r="A44" s="12" t="s">
        <v>47</v>
      </c>
      <c r="B44" s="13"/>
      <c r="C44" s="13"/>
      <c r="D44" s="29"/>
    </row>
    <row r="45" spans="1:4" ht="16.5" customHeight="1" x14ac:dyDescent="0.25">
      <c r="A45" s="12" t="s">
        <v>48</v>
      </c>
      <c r="B45" s="13"/>
      <c r="C45" s="13"/>
      <c r="D45" s="29"/>
    </row>
    <row r="46" spans="1:4" ht="16.5" customHeight="1" x14ac:dyDescent="0.25">
      <c r="A46" s="12"/>
      <c r="B46" s="13"/>
      <c r="C46" s="13"/>
      <c r="D46" s="29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6:D26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7" t="s">
        <v>51</v>
      </c>
      <c r="C1" s="37"/>
      <c r="D1" s="37"/>
    </row>
    <row r="4" spans="1:4" ht="66.75" customHeight="1" x14ac:dyDescent="0.25">
      <c r="A4" s="39" t="s">
        <v>78</v>
      </c>
      <c r="B4" s="39"/>
      <c r="C4" s="39"/>
      <c r="D4" s="39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5" t="s">
        <v>79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80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5" t="s">
        <v>81</v>
      </c>
      <c r="B15" s="35"/>
      <c r="C15" s="35"/>
      <c r="D15" s="35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82</v>
      </c>
      <c r="B19" s="1" t="s">
        <v>29</v>
      </c>
      <c r="C19" s="1" t="s">
        <v>7</v>
      </c>
      <c r="D19" s="1"/>
    </row>
    <row r="20" spans="1:4" x14ac:dyDescent="0.25">
      <c r="A20" s="4" t="s">
        <v>83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5" t="s">
        <v>84</v>
      </c>
      <c r="B22" s="35"/>
      <c r="C22" s="35"/>
      <c r="D22" s="35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51</v>
      </c>
      <c r="C1" s="37"/>
      <c r="D1" s="37"/>
    </row>
    <row r="4" spans="1:4" ht="66.75" customHeight="1" x14ac:dyDescent="0.25">
      <c r="A4" s="38" t="s">
        <v>85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59837.98</v>
      </c>
    </row>
    <row r="8" spans="1:4" x14ac:dyDescent="0.25">
      <c r="A8" s="17"/>
      <c r="B8" s="18" t="s">
        <v>8</v>
      </c>
      <c r="C8" s="17" t="s">
        <v>7</v>
      </c>
      <c r="D8" s="20">
        <v>81982.58</v>
      </c>
    </row>
    <row r="9" spans="1:4" x14ac:dyDescent="0.25">
      <c r="A9" s="17"/>
      <c r="B9" s="18" t="s">
        <v>9</v>
      </c>
      <c r="C9" s="17" t="s">
        <v>7</v>
      </c>
      <c r="D9" s="20">
        <v>-22144.6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140842.01999999999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55840.92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196682.94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110914.19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49385.89</v>
      </c>
    </row>
    <row r="18" spans="1:4" x14ac:dyDescent="0.25">
      <c r="A18" s="4" t="s">
        <v>55</v>
      </c>
      <c r="B18" s="23" t="s">
        <v>56</v>
      </c>
      <c r="C18" s="1" t="s">
        <v>7</v>
      </c>
      <c r="D18" s="15">
        <v>48870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209170.08000000002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91547.31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7205.28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2994.68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39768.14</v>
      </c>
    </row>
    <row r="26" spans="1:4" x14ac:dyDescent="0.25">
      <c r="A26" s="4" t="s">
        <v>57</v>
      </c>
      <c r="B26" s="1" t="s">
        <v>58</v>
      </c>
      <c r="C26" s="1" t="s">
        <v>7</v>
      </c>
      <c r="D26" s="15">
        <v>39768.14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141515.40999999997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127492.65000000004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91149.500000000029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36343.150000000009</v>
      </c>
    </row>
    <row r="31" spans="1:4" x14ac:dyDescent="0.25">
      <c r="A31" s="35" t="s">
        <v>32</v>
      </c>
      <c r="B31" s="35"/>
      <c r="C31" s="35"/>
      <c r="D31" s="35"/>
    </row>
    <row r="32" spans="1:4" x14ac:dyDescent="0.25">
      <c r="A32" s="4" t="s">
        <v>33</v>
      </c>
      <c r="B32" s="1" t="s">
        <v>12</v>
      </c>
      <c r="C32" s="1" t="s">
        <v>7</v>
      </c>
      <c r="D32" s="15">
        <v>56064.69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17808.810000000001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8773.4500000000007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145865.78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25098.78</v>
      </c>
    </row>
    <row r="37" spans="1:4" x14ac:dyDescent="0.25">
      <c r="A37" s="4" t="s">
        <v>60</v>
      </c>
      <c r="B37" s="1" t="s">
        <v>61</v>
      </c>
      <c r="C37" s="1" t="s">
        <v>7</v>
      </c>
      <c r="D37" s="15">
        <v>13967.37</v>
      </c>
    </row>
    <row r="38" spans="1:4" x14ac:dyDescent="0.25">
      <c r="A38" s="4" t="s">
        <v>62</v>
      </c>
      <c r="B38" s="1" t="s">
        <v>63</v>
      </c>
      <c r="C38" s="1" t="s">
        <v>7</v>
      </c>
      <c r="D38" s="15">
        <v>747.75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268326.63</v>
      </c>
    </row>
    <row r="40" spans="1:4" x14ac:dyDescent="0.25">
      <c r="A40" s="11"/>
    </row>
    <row r="41" spans="1:4" ht="15" customHeight="1" x14ac:dyDescent="0.25">
      <c r="A41" s="36" t="s">
        <v>43</v>
      </c>
      <c r="B41" s="36"/>
      <c r="C41" s="36"/>
      <c r="D41" s="36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Главный бухгалтер</cp:lastModifiedBy>
  <cp:revision>0</cp:revision>
  <cp:lastPrinted>2015-03-10T09:46:58Z</cp:lastPrinted>
  <dcterms:created xsi:type="dcterms:W3CDTF">2006-09-16T00:00:00Z</dcterms:created>
  <dcterms:modified xsi:type="dcterms:W3CDTF">2015-03-12T06:15:57Z</dcterms:modified>
</cp:coreProperties>
</file>