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0" windowWidth="14805" windowHeight="7815" firstSheet="5" activeTab="19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7" r:id="rId16"/>
    <sheet name="Газетная 97" sheetId="18" r:id="rId17"/>
    <sheet name="Ломоносова 50" sheetId="19" r:id="rId18"/>
    <sheet name="Оплетина 6" sheetId="20" r:id="rId19"/>
    <sheet name="Красногвардейская 2" sheetId="21" r:id="rId20"/>
    <sheet name="Ленина,58" sheetId="22" r:id="rId21"/>
    <sheet name="Пархоменко,3" sheetId="23" r:id="rId22"/>
  </sheets>
  <calcPr calcId="145621"/>
</workbook>
</file>

<file path=xl/calcChain.xml><?xml version="1.0" encoding="utf-8"?>
<calcChain xmlns="http://schemas.openxmlformats.org/spreadsheetml/2006/main">
  <c r="D37" i="21" l="1"/>
  <c r="D30" i="21"/>
  <c r="D28" i="7" l="1"/>
  <c r="D29" i="7"/>
  <c r="D18" i="7"/>
  <c r="D38" i="7" l="1"/>
  <c r="D26" i="7"/>
  <c r="D13" i="7"/>
  <c r="D7" i="7"/>
  <c r="D27" i="7" l="1"/>
  <c r="D39" i="18" l="1"/>
  <c r="D29" i="18"/>
  <c r="D27" i="18"/>
  <c r="D19" i="18"/>
  <c r="D13" i="18"/>
  <c r="D7" i="18"/>
  <c r="D30" i="18" l="1"/>
  <c r="D28" i="18" s="1"/>
  <c r="D31" i="19"/>
  <c r="D28" i="1" l="1"/>
  <c r="D27" i="1"/>
  <c r="D29" i="21" l="1"/>
  <c r="D27" i="21"/>
  <c r="D19" i="21"/>
  <c r="D13" i="21"/>
  <c r="D28" i="21" l="1"/>
  <c r="D40" i="4"/>
  <c r="D30" i="4"/>
  <c r="D28" i="4"/>
  <c r="D31" i="4"/>
  <c r="D19" i="4"/>
  <c r="D13" i="4"/>
  <c r="D7" i="4"/>
  <c r="D29" i="4" l="1"/>
  <c r="D39" i="3"/>
  <c r="D29" i="3"/>
  <c r="D25" i="3"/>
  <c r="D30" i="3" s="1"/>
  <c r="D19" i="3"/>
  <c r="D13" i="3"/>
  <c r="D7" i="3"/>
  <c r="D27" i="3" l="1"/>
  <c r="D28" i="3"/>
  <c r="D25" i="9" l="1"/>
  <c r="D29" i="9" l="1"/>
  <c r="D39" i="9" l="1"/>
  <c r="D30" i="9"/>
  <c r="D27" i="9"/>
  <c r="D19" i="9"/>
  <c r="D13" i="9"/>
  <c r="D7" i="9"/>
  <c r="D28" i="9" l="1"/>
  <c r="D32" i="14"/>
  <c r="D28" i="14"/>
  <c r="D38" i="14"/>
  <c r="D29" i="14"/>
  <c r="D26" i="14"/>
  <c r="D19" i="14"/>
  <c r="D13" i="14"/>
  <c r="D7" i="14"/>
  <c r="D27" i="14" l="1"/>
  <c r="D28" i="17"/>
  <c r="D30" i="17"/>
  <c r="D29" i="17"/>
  <c r="D22" i="17"/>
  <c r="D27" i="17" s="1"/>
  <c r="D17" i="17"/>
  <c r="D39" i="17"/>
  <c r="D13" i="17"/>
  <c r="D7" i="17"/>
  <c r="D40" i="6" l="1"/>
  <c r="D32" i="6"/>
  <c r="D31" i="6"/>
  <c r="D30" i="6" s="1"/>
  <c r="D26" i="6"/>
  <c r="D29" i="6" s="1"/>
  <c r="D19" i="6" l="1"/>
  <c r="D13" i="6"/>
  <c r="D7" i="6"/>
  <c r="D35" i="10" l="1"/>
  <c r="D34" i="10"/>
  <c r="D33" i="10"/>
  <c r="D32" i="10"/>
  <c r="D31" i="10"/>
  <c r="D28" i="10"/>
  <c r="D19" i="10" l="1"/>
  <c r="D38" i="10"/>
  <c r="D29" i="10"/>
  <c r="D26" i="10"/>
  <c r="D13" i="10"/>
  <c r="D7" i="10"/>
  <c r="D27" i="10" l="1"/>
  <c r="D37" i="23" l="1"/>
  <c r="D36" i="23"/>
  <c r="D35" i="23"/>
  <c r="D30" i="23"/>
  <c r="D29" i="23"/>
  <c r="D19" i="23"/>
  <c r="D27" i="23"/>
  <c r="D13" i="23"/>
  <c r="D7" i="23"/>
  <c r="D39" i="22"/>
  <c r="D35" i="22"/>
  <c r="D36" i="22"/>
  <c r="D37" i="22"/>
  <c r="D34" i="22"/>
  <c r="D33" i="22"/>
  <c r="D31" i="22"/>
  <c r="D30" i="22"/>
  <c r="D29" i="22"/>
  <c r="D24" i="22"/>
  <c r="D19" i="22"/>
  <c r="D28" i="23" l="1"/>
  <c r="D40" i="22" l="1"/>
  <c r="D28" i="22"/>
  <c r="D13" i="22"/>
  <c r="D7" i="22"/>
  <c r="D38" i="19" l="1"/>
  <c r="D17" i="19"/>
  <c r="D37" i="19" l="1"/>
  <c r="D34" i="19"/>
  <c r="D36" i="19"/>
  <c r="D35" i="19" l="1"/>
  <c r="D18" i="19"/>
  <c r="D27" i="19"/>
  <c r="D13" i="19"/>
  <c r="D7" i="19"/>
  <c r="D36" i="5" l="1"/>
  <c r="D34" i="5"/>
  <c r="D24" i="5"/>
  <c r="D27" i="5" s="1"/>
  <c r="D16" i="5"/>
  <c r="D37" i="5" s="1"/>
  <c r="D35" i="5" s="1"/>
  <c r="D13" i="5"/>
  <c r="D7" i="5"/>
  <c r="D18" i="5" l="1"/>
  <c r="D34" i="2"/>
  <c r="D35" i="2" l="1"/>
  <c r="D33" i="2"/>
  <c r="D32" i="2"/>
  <c r="D25" i="2"/>
  <c r="D18" i="2"/>
  <c r="D13" i="2"/>
  <c r="D7" i="2"/>
  <c r="D13" i="1" l="1"/>
  <c r="D12" i="8" l="1"/>
  <c r="D31" i="8"/>
  <c r="D30" i="8"/>
  <c r="D28" i="8"/>
  <c r="D21" i="8"/>
  <c r="D14" i="8"/>
  <c r="D7" i="8"/>
  <c r="D29" i="8" l="1"/>
  <c r="D34" i="1" l="1"/>
  <c r="D35" i="1"/>
  <c r="D33" i="1" l="1"/>
  <c r="D32" i="1"/>
  <c r="D25" i="1"/>
  <c r="D7" i="1"/>
  <c r="D18" i="1"/>
</calcChain>
</file>

<file path=xl/sharedStrings.xml><?xml version="1.0" encoding="utf-8"?>
<sst xmlns="http://schemas.openxmlformats.org/spreadsheetml/2006/main" count="1543" uniqueCount="119">
  <si>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</si>
  <si>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</si>
  <si>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</si>
  <si>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</si>
  <si>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</si>
  <si>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</si>
  <si>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капитальный ремонт</t>
  </si>
  <si>
    <t>в т.ч. текущий ремонт</t>
  </si>
  <si>
    <t>1. Поступление денежных средств</t>
  </si>
  <si>
    <t>1.1</t>
  </si>
  <si>
    <t>Содержание и текущий ремонт</t>
  </si>
  <si>
    <t>Капитальный ремонт</t>
  </si>
  <si>
    <t>Юридические  лица</t>
  </si>
  <si>
    <t>1.2</t>
  </si>
  <si>
    <t>1.3</t>
  </si>
  <si>
    <t>ИТОГО</t>
  </si>
  <si>
    <t>2. Расходование денежных средств</t>
  </si>
  <si>
    <t>2.1</t>
  </si>
  <si>
    <t>Содержание МКД</t>
  </si>
  <si>
    <t>Аварийно-диспетчерское обслуживание</t>
  </si>
  <si>
    <t>Услуги расчетного центра</t>
  </si>
  <si>
    <t>2.2</t>
  </si>
  <si>
    <t>2.3</t>
  </si>
  <si>
    <t>2.4</t>
  </si>
  <si>
    <t>Форма 2 по тек.ремонту</t>
  </si>
  <si>
    <t>2.5</t>
  </si>
  <si>
    <t>Форма 2 по капитальному ремонту</t>
  </si>
  <si>
    <t>3.1</t>
  </si>
  <si>
    <t>3. Задолженность за собственниками МКД</t>
  </si>
  <si>
    <t>МУП "Тагилэнерго"</t>
  </si>
  <si>
    <t>ООО "Водоканал"</t>
  </si>
  <si>
    <t>ООО "Спецмаш"</t>
  </si>
  <si>
    <t>3.2</t>
  </si>
  <si>
    <t>3.3</t>
  </si>
  <si>
    <t>3.4</t>
  </si>
  <si>
    <t>3.5</t>
  </si>
  <si>
    <t xml:space="preserve">ИТОГО </t>
  </si>
  <si>
    <t>Остаток денежных средств на 01.10.2013 г.</t>
  </si>
  <si>
    <t xml:space="preserve">Старший по дому принял _______________/________________ 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</si>
  <si>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</si>
  <si>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</si>
  <si>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</si>
  <si>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2. Поступление денежных средств</t>
  </si>
  <si>
    <t>3. Расходование денежных средств</t>
  </si>
  <si>
    <t>4. Задолженность за собственниками МКД</t>
  </si>
  <si>
    <t>4.1</t>
  </si>
  <si>
    <t>4.2</t>
  </si>
  <si>
    <t>4.3</t>
  </si>
  <si>
    <t>4.4</t>
  </si>
  <si>
    <t>4.5</t>
  </si>
  <si>
    <t>1. Начисленно денежных средств</t>
  </si>
  <si>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</si>
  <si>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</si>
  <si>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 xml:space="preserve">Работы по содержанию и текущему ремонту общего имущества дома:                        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</si>
  <si>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</si>
  <si>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</si>
  <si>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</si>
  <si>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</si>
  <si>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</si>
  <si>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3.5.1</t>
  </si>
  <si>
    <t>3.5.2</t>
  </si>
  <si>
    <t>Демонтаж кабеля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</si>
  <si>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</si>
  <si>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</si>
  <si>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4.6</t>
  </si>
  <si>
    <t>4.7</t>
  </si>
  <si>
    <t>ВДГО</t>
  </si>
  <si>
    <t>в т.ч. юридические лица</t>
  </si>
  <si>
    <t>Замена вентилей</t>
  </si>
  <si>
    <t>Юр.лица</t>
  </si>
  <si>
    <t>Отсыпка шебнем. Парковка. Заезд к дому</t>
  </si>
  <si>
    <t>3.6</t>
  </si>
  <si>
    <t>в.т.ч. Юр.лица</t>
  </si>
  <si>
    <t>Остаток денежных средств на 01.12.2013 г.</t>
  </si>
  <si>
    <t>3.7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</si>
  <si>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</si>
  <si>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3.4.1</t>
  </si>
  <si>
    <t>3.4.2</t>
  </si>
  <si>
    <t>Укладка асфальта придомовой территории</t>
  </si>
  <si>
    <t>Установка ВРУ</t>
  </si>
  <si>
    <t>освещение</t>
  </si>
  <si>
    <t>"____" ________ 2014г.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</si>
  <si>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</si>
  <si>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</si>
  <si>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Старшая по дому</t>
  </si>
  <si>
    <t>Поступление остатков на тек.рмонт</t>
  </si>
  <si>
    <t>Остаток денежных средств на 31.12.2013 г.</t>
  </si>
  <si>
    <t>2.2.1</t>
  </si>
  <si>
    <t>Отчет составил: А.И. Салахова</t>
  </si>
  <si>
    <t>Юридические лица за капитальный ремонт (нежилое)</t>
  </si>
  <si>
    <t>2.1.1</t>
  </si>
  <si>
    <t>Юридические лица за текущий ремонт и содержание (нежилое)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</si>
  <si>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</si>
  <si>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</si>
  <si>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(капитальный ремонт)</t>
  </si>
  <si>
    <t>Юридические  лица (текущий ремонт)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</si>
  <si>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</si>
  <si>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</si>
  <si>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</si>
  <si>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</si>
  <si>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</si>
  <si>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</si>
  <si>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</si>
  <si>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</si>
  <si>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</si>
  <si>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Юридические лица за аренду(нежилое)</t>
  </si>
  <si>
    <t>Ремонт подъезда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</si>
  <si>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</si>
  <si>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</si>
  <si>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</si>
  <si>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</si>
  <si>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31.12.2013г.</t>
  </si>
  <si>
    <t>Остаток денежных средств на 01.01.2014 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</si>
  <si>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д.97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</si>
  <si>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</si>
  <si>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Утверждаю _______________ Н.А.Копаев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</si>
  <si>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Красногвардейская, 2 за период с 01.01.2014г. по 31.12.2014г.</t>
  </si>
  <si>
    <t>Остаток денежных средств на 31.12.2014 г.</t>
  </si>
  <si>
    <t>"____" ________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</si>
</sst>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9" fillId="0" borderId="0" xfId="0" applyFont="1" applyFill="1" applyBorder="1"/>
    <xf numFmtId="0" fontId="0" fillId="0" borderId="1" xfId="0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49" fontId="0" fillId="0" borderId="1" xfId="0" applyNumberForma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49" fontId="10" fillId="0" borderId="0" xfId="0" applyNumberFormat="1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9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164" fontId="10" fillId="0" borderId="0" xfId="0" applyNumberFormat="1" applyFont="1"/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0" fontId="0" fillId="2" borderId="1" xfId="0" applyFill="1" applyBorder="1"/>
    <xf numFmtId="0" fontId="9" fillId="2" borderId="1" xfId="0" applyFont="1" applyFill="1" applyBorder="1"/>
    <xf numFmtId="164" fontId="8" fillId="2" borderId="1" xfId="0" applyNumberFormat="1" applyFont="1" applyFill="1" applyBorder="1"/>
    <xf numFmtId="164" fontId="0" fillId="2" borderId="1" xfId="0" applyNumberFormat="1" applyFill="1" applyBorder="1"/>
    <xf numFmtId="49" fontId="0" fillId="3" borderId="1" xfId="0" applyNumberFormat="1" applyFill="1" applyBorder="1"/>
    <xf numFmtId="0" fontId="9" fillId="3" borderId="1" xfId="0" applyFont="1" applyFill="1" applyBorder="1"/>
    <xf numFmtId="0" fontId="0" fillId="3" borderId="1" xfId="0" applyFill="1" applyBorder="1"/>
    <xf numFmtId="164" fontId="8" fillId="3" borderId="1" xfId="0" applyNumberFormat="1" applyFont="1" applyFill="1" applyBorder="1"/>
    <xf numFmtId="164" fontId="0" fillId="3" borderId="1" xfId="0" applyNumberFormat="1" applyFill="1" applyBorder="1"/>
    <xf numFmtId="0" fontId="11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0" xfId="0" applyFont="1"/>
    <xf numFmtId="49" fontId="0" fillId="4" borderId="1" xfId="0" applyNumberFormat="1" applyFill="1" applyBorder="1"/>
    <xf numFmtId="0" fontId="9" fillId="4" borderId="1" xfId="0" applyFont="1" applyFill="1" applyBorder="1"/>
    <xf numFmtId="0" fontId="0" fillId="4" borderId="1" xfId="0" applyFill="1" applyBorder="1"/>
    <xf numFmtId="164" fontId="8" fillId="4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95"/>
  <sheetViews>
    <sheetView workbookViewId="0">
      <selection activeCell="F27" sqref="F27"/>
    </sheetView>
  </sheetViews>
  <sheetFormatPr defaultRowHeight="15" x14ac:dyDescent="0.25"/>
  <cols>
    <col min="1" max="1" width="8.42578125" customWidth="1"/>
    <col min="2" max="2" width="46" customWidth="1"/>
    <col min="3" max="3" width="9.28515625" customWidth="1"/>
    <col min="4" max="4" width="13.5703125" customWidth="1"/>
  </cols>
  <sheetData>
    <row r="1" spans="1:4" x14ac:dyDescent="0.25">
      <c r="B1" s="58" t="s">
        <v>51</v>
      </c>
      <c r="C1" s="58"/>
      <c r="D1" s="58"/>
    </row>
    <row r="4" spans="1:4" ht="63.75" customHeight="1" x14ac:dyDescent="0.25">
      <c r="A4" s="62" t="s">
        <v>110</v>
      </c>
      <c r="B4" s="62"/>
      <c r="C4" s="62"/>
      <c r="D4" s="62"/>
    </row>
    <row r="5" spans="1:4" x14ac:dyDescent="0.25">
      <c r="A5" s="3"/>
      <c r="B5" s="3"/>
      <c r="C5" s="3"/>
      <c r="D5" s="3"/>
    </row>
    <row r="6" spans="1:4" x14ac:dyDescent="0.25">
      <c r="A6" s="4" t="s">
        <v>0</v>
      </c>
      <c r="B6" s="4" t="s">
        <v>1</v>
      </c>
      <c r="C6" s="4" t="s">
        <v>2</v>
      </c>
      <c r="D6" s="4" t="s">
        <v>3</v>
      </c>
    </row>
    <row r="7" spans="1:4" x14ac:dyDescent="0.25">
      <c r="A7" s="3"/>
      <c r="B7" s="5" t="s">
        <v>4</v>
      </c>
      <c r="C7" s="3" t="s">
        <v>5</v>
      </c>
      <c r="D7" s="3">
        <f>D8+D9</f>
        <v>-138870.80000000002</v>
      </c>
    </row>
    <row r="8" spans="1:4" x14ac:dyDescent="0.25">
      <c r="A8" s="3"/>
      <c r="B8" s="5" t="s">
        <v>7</v>
      </c>
      <c r="C8" s="3" t="s">
        <v>5</v>
      </c>
      <c r="D8" s="3">
        <v>-137772.13</v>
      </c>
    </row>
    <row r="9" spans="1:4" x14ac:dyDescent="0.25">
      <c r="A9" s="3"/>
      <c r="B9" s="5" t="s">
        <v>6</v>
      </c>
      <c r="C9" s="3" t="s">
        <v>5</v>
      </c>
      <c r="D9" s="3">
        <v>-1098.67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3">
        <v>244779.36</v>
      </c>
    </row>
    <row r="12" spans="1:4" x14ac:dyDescent="0.25">
      <c r="A12" s="7" t="s">
        <v>13</v>
      </c>
      <c r="B12" s="9" t="s">
        <v>11</v>
      </c>
      <c r="C12" s="3" t="s">
        <v>5</v>
      </c>
      <c r="D12" s="3">
        <v>96541.440000000002</v>
      </c>
    </row>
    <row r="13" spans="1:4" x14ac:dyDescent="0.25">
      <c r="A13" s="10"/>
      <c r="B13" s="11" t="s">
        <v>15</v>
      </c>
      <c r="C13" s="3" t="s">
        <v>5</v>
      </c>
      <c r="D13" s="3">
        <f>D10+D11+D12</f>
        <v>341320.8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3">
        <v>203033.13</v>
      </c>
    </row>
    <row r="16" spans="1:4" x14ac:dyDescent="0.25">
      <c r="A16" s="7" t="s">
        <v>21</v>
      </c>
      <c r="B16" s="9" t="s">
        <v>11</v>
      </c>
      <c r="C16" s="3" t="s">
        <v>5</v>
      </c>
      <c r="D16" s="3">
        <v>80169.759999999995</v>
      </c>
    </row>
    <row r="17" spans="1:12" x14ac:dyDescent="0.25">
      <c r="A17" s="7" t="s">
        <v>22</v>
      </c>
      <c r="B17" s="3" t="s">
        <v>12</v>
      </c>
      <c r="C17" s="3" t="s">
        <v>5</v>
      </c>
      <c r="D17" s="3"/>
    </row>
    <row r="18" spans="1:12" x14ac:dyDescent="0.25">
      <c r="A18" s="10"/>
      <c r="B18" s="11" t="s">
        <v>15</v>
      </c>
      <c r="C18" s="3" t="s">
        <v>5</v>
      </c>
      <c r="D18" s="3">
        <f>D15+D16+D17</f>
        <v>283202.89</v>
      </c>
    </row>
    <row r="19" spans="1:12" x14ac:dyDescent="0.25">
      <c r="A19" s="59" t="s">
        <v>43</v>
      </c>
      <c r="B19" s="59"/>
      <c r="C19" s="59"/>
      <c r="D19" s="59"/>
    </row>
    <row r="20" spans="1:12" x14ac:dyDescent="0.25">
      <c r="A20" s="7" t="s">
        <v>27</v>
      </c>
      <c r="B20" s="3" t="s">
        <v>18</v>
      </c>
      <c r="C20" s="3" t="s">
        <v>5</v>
      </c>
      <c r="D20" s="3">
        <v>159106.57999999999</v>
      </c>
    </row>
    <row r="21" spans="1:12" x14ac:dyDescent="0.25">
      <c r="A21" s="7" t="s">
        <v>32</v>
      </c>
      <c r="B21" s="3" t="s">
        <v>19</v>
      </c>
      <c r="C21" s="3" t="s">
        <v>5</v>
      </c>
      <c r="D21" s="3">
        <v>12456.96</v>
      </c>
    </row>
    <row r="22" spans="1:12" x14ac:dyDescent="0.25">
      <c r="A22" s="7" t="s">
        <v>33</v>
      </c>
      <c r="B22" s="3" t="s">
        <v>20</v>
      </c>
      <c r="C22" s="3" t="s">
        <v>5</v>
      </c>
      <c r="D22" s="3">
        <v>5481.89</v>
      </c>
    </row>
    <row r="23" spans="1:12" x14ac:dyDescent="0.25">
      <c r="A23" s="7" t="s">
        <v>34</v>
      </c>
      <c r="B23" s="3" t="s">
        <v>24</v>
      </c>
      <c r="C23" s="3" t="s">
        <v>5</v>
      </c>
      <c r="D23" s="3"/>
      <c r="L23" s="2"/>
    </row>
    <row r="24" spans="1:12" x14ac:dyDescent="0.25">
      <c r="A24" s="7" t="s">
        <v>35</v>
      </c>
      <c r="B24" s="3" t="s">
        <v>26</v>
      </c>
      <c r="C24" s="3" t="s">
        <v>5</v>
      </c>
      <c r="D24" s="3"/>
    </row>
    <row r="25" spans="1:12" x14ac:dyDescent="0.25">
      <c r="A25" s="10"/>
      <c r="B25" s="12" t="s">
        <v>15</v>
      </c>
      <c r="C25" s="3" t="s">
        <v>5</v>
      </c>
      <c r="D25" s="3">
        <f>D20+D21+D22+D23+D24</f>
        <v>177045.43</v>
      </c>
    </row>
    <row r="26" spans="1:12" x14ac:dyDescent="0.25">
      <c r="A26" s="59" t="s">
        <v>44</v>
      </c>
      <c r="B26" s="59"/>
      <c r="C26" s="59"/>
      <c r="D26" s="59"/>
    </row>
    <row r="27" spans="1:12" x14ac:dyDescent="0.25">
      <c r="A27" s="7" t="s">
        <v>45</v>
      </c>
      <c r="B27" s="3" t="s">
        <v>10</v>
      </c>
      <c r="C27" s="3" t="s">
        <v>5</v>
      </c>
      <c r="D27" s="3">
        <f>58205.76+5475.85+5475.85</f>
        <v>69157.460000000006</v>
      </c>
    </row>
    <row r="28" spans="1:12" x14ac:dyDescent="0.25">
      <c r="A28" s="7" t="s">
        <v>46</v>
      </c>
      <c r="B28" s="3" t="s">
        <v>11</v>
      </c>
      <c r="C28" s="3" t="s">
        <v>5</v>
      </c>
      <c r="D28" s="3">
        <f>23612.38+2184.64+2184.64</f>
        <v>27981.66</v>
      </c>
    </row>
    <row r="29" spans="1:12" x14ac:dyDescent="0.25">
      <c r="A29" s="7" t="s">
        <v>47</v>
      </c>
      <c r="B29" s="3" t="s">
        <v>31</v>
      </c>
      <c r="C29" s="3" t="s">
        <v>5</v>
      </c>
      <c r="D29" s="3">
        <v>9217</v>
      </c>
    </row>
    <row r="30" spans="1:12" x14ac:dyDescent="0.25">
      <c r="A30" s="7" t="s">
        <v>48</v>
      </c>
      <c r="B30" s="3" t="s">
        <v>29</v>
      </c>
      <c r="C30" s="3" t="s">
        <v>5</v>
      </c>
      <c r="D30" s="3">
        <v>226201.73</v>
      </c>
    </row>
    <row r="31" spans="1:12" x14ac:dyDescent="0.25">
      <c r="A31" s="7" t="s">
        <v>49</v>
      </c>
      <c r="B31" s="3" t="s">
        <v>30</v>
      </c>
      <c r="C31" s="3" t="s">
        <v>5</v>
      </c>
      <c r="D31" s="3">
        <v>45727.55</v>
      </c>
    </row>
    <row r="32" spans="1:12" x14ac:dyDescent="0.25">
      <c r="A32" s="10"/>
      <c r="B32" s="12" t="s">
        <v>36</v>
      </c>
      <c r="C32" s="3" t="s">
        <v>5</v>
      </c>
      <c r="D32" s="3">
        <f>D27+D28+D29+D30+D31</f>
        <v>378285.4</v>
      </c>
    </row>
    <row r="33" spans="1:4" x14ac:dyDescent="0.25">
      <c r="A33" s="10"/>
      <c r="B33" s="5" t="s">
        <v>73</v>
      </c>
      <c r="C33" s="3" t="s">
        <v>5</v>
      </c>
      <c r="D33" s="3">
        <f>D34+D35</f>
        <v>-32713.339999999982</v>
      </c>
    </row>
    <row r="34" spans="1:4" x14ac:dyDescent="0.25">
      <c r="A34" s="10"/>
      <c r="B34" s="5" t="s">
        <v>7</v>
      </c>
      <c r="C34" s="3" t="s">
        <v>5</v>
      </c>
      <c r="D34" s="3">
        <f>D8+D15-D20-D21-D22-D23</f>
        <v>-111784.42999999998</v>
      </c>
    </row>
    <row r="35" spans="1:4" x14ac:dyDescent="0.25">
      <c r="A35" s="10"/>
      <c r="B35" s="5" t="s">
        <v>6</v>
      </c>
      <c r="C35" s="3" t="s">
        <v>5</v>
      </c>
      <c r="D35" s="3">
        <f>D9+D16-D24</f>
        <v>79071.09</v>
      </c>
    </row>
    <row r="36" spans="1:4" x14ac:dyDescent="0.25">
      <c r="A36" s="1"/>
    </row>
    <row r="37" spans="1:4" ht="16.5" customHeight="1" x14ac:dyDescent="0.25">
      <c r="A37" s="60" t="s">
        <v>53</v>
      </c>
      <c r="B37" s="61"/>
      <c r="C37" s="61"/>
      <c r="D37" s="61"/>
    </row>
    <row r="38" spans="1:4" x14ac:dyDescent="0.25">
      <c r="A38" s="14" t="s">
        <v>54</v>
      </c>
      <c r="B38" s="15"/>
      <c r="C38" s="15"/>
      <c r="D38" s="15"/>
    </row>
    <row r="39" spans="1:4" x14ac:dyDescent="0.25">
      <c r="A39" s="14" t="s">
        <v>55</v>
      </c>
      <c r="B39" s="15"/>
      <c r="C39" s="15"/>
      <c r="D39" s="15"/>
    </row>
    <row r="40" spans="1:4" x14ac:dyDescent="0.25">
      <c r="A40" s="14" t="s">
        <v>56</v>
      </c>
      <c r="B40" s="15"/>
      <c r="C40" s="15"/>
      <c r="D40" s="15"/>
    </row>
    <row r="41" spans="1:4" x14ac:dyDescent="0.25">
      <c r="A41" s="14" t="s">
        <v>57</v>
      </c>
      <c r="B41" s="15"/>
      <c r="C41" s="15"/>
      <c r="D41" s="15"/>
    </row>
    <row r="42" spans="1:4" x14ac:dyDescent="0.25">
      <c r="A42" s="14" t="s">
        <v>58</v>
      </c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2" t="s">
        <v>38</v>
      </c>
    </row>
    <row r="45" spans="1:4" x14ac:dyDescent="0.25">
      <c r="A45" s="14"/>
      <c r="C45" t="s">
        <v>39</v>
      </c>
    </row>
    <row r="46" spans="1:4" x14ac:dyDescent="0.25">
      <c r="A46" s="1"/>
    </row>
    <row r="47" spans="1:4" x14ac:dyDescent="0.25">
      <c r="A47" s="1"/>
    </row>
    <row r="48" spans="1:4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mergeCells count="7">
    <mergeCell ref="B1:D1"/>
    <mergeCell ref="A10:D10"/>
    <mergeCell ref="A37:D37"/>
    <mergeCell ref="A4:D4"/>
    <mergeCell ref="A14:D14"/>
    <mergeCell ref="A19:D19"/>
    <mergeCell ref="A26:D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50"/>
  <sheetViews>
    <sheetView workbookViewId="0">
      <selection activeCell="E13" sqref="E13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40</v>
      </c>
      <c r="C1" s="58"/>
      <c r="D1" s="58"/>
    </row>
    <row r="4" spans="1:4" ht="63" customHeight="1" x14ac:dyDescent="0.25">
      <c r="A4" s="62" t="s">
        <v>92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26" t="s">
        <v>0</v>
      </c>
      <c r="B6" s="26" t="s">
        <v>1</v>
      </c>
      <c r="C6" s="26" t="s">
        <v>2</v>
      </c>
      <c r="D6" s="19" t="s">
        <v>3</v>
      </c>
    </row>
    <row r="7" spans="1:4" x14ac:dyDescent="0.25">
      <c r="A7" s="27"/>
      <c r="B7" s="28" t="s">
        <v>4</v>
      </c>
      <c r="C7" s="27" t="s">
        <v>5</v>
      </c>
      <c r="D7" s="29">
        <f>D8+D9</f>
        <v>170568.74</v>
      </c>
    </row>
    <row r="8" spans="1:4" x14ac:dyDescent="0.25">
      <c r="A8" s="27"/>
      <c r="B8" s="28" t="s">
        <v>7</v>
      </c>
      <c r="C8" s="27" t="s">
        <v>5</v>
      </c>
      <c r="D8" s="30">
        <v>24868.05</v>
      </c>
    </row>
    <row r="9" spans="1:4" x14ac:dyDescent="0.25">
      <c r="A9" s="27"/>
      <c r="B9" s="28" t="s">
        <v>6</v>
      </c>
      <c r="C9" s="27" t="s">
        <v>5</v>
      </c>
      <c r="D9" s="30">
        <v>145700.69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136314.48000000001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53761.440000000002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190075.92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101674.32</v>
      </c>
    </row>
    <row r="16" spans="1:4" ht="30" x14ac:dyDescent="0.25">
      <c r="A16" s="7" t="s">
        <v>90</v>
      </c>
      <c r="B16" s="38" t="s">
        <v>91</v>
      </c>
      <c r="C16" s="3" t="s">
        <v>5</v>
      </c>
      <c r="D16" s="18">
        <v>16664.07</v>
      </c>
    </row>
    <row r="17" spans="1:4" x14ac:dyDescent="0.25">
      <c r="A17" s="7" t="s">
        <v>21</v>
      </c>
      <c r="B17" s="9" t="s">
        <v>11</v>
      </c>
      <c r="C17" s="3" t="s">
        <v>5</v>
      </c>
      <c r="D17" s="18">
        <v>42655.09</v>
      </c>
    </row>
    <row r="18" spans="1:4" ht="30" x14ac:dyDescent="0.25">
      <c r="A18" s="7" t="s">
        <v>87</v>
      </c>
      <c r="B18" s="37" t="s">
        <v>89</v>
      </c>
      <c r="C18" s="3" t="s">
        <v>5</v>
      </c>
      <c r="D18" s="18">
        <v>6846.66</v>
      </c>
    </row>
    <row r="19" spans="1:4" x14ac:dyDescent="0.25">
      <c r="A19" s="10"/>
      <c r="B19" s="11" t="s">
        <v>15</v>
      </c>
      <c r="C19" s="3" t="s">
        <v>5</v>
      </c>
      <c r="D19" s="20">
        <f>D15+D16+D17+D18</f>
        <v>167840.14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76919.95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6933.6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2745.21</v>
      </c>
    </row>
    <row r="24" spans="1:4" x14ac:dyDescent="0.25">
      <c r="A24" s="7" t="s">
        <v>34</v>
      </c>
      <c r="B24" s="3" t="s">
        <v>24</v>
      </c>
      <c r="C24" s="3" t="s">
        <v>5</v>
      </c>
      <c r="D24" s="18"/>
    </row>
    <row r="25" spans="1:4" x14ac:dyDescent="0.25">
      <c r="A25" s="7" t="s">
        <v>35</v>
      </c>
      <c r="B25" s="3" t="s">
        <v>26</v>
      </c>
      <c r="C25" s="3" t="s">
        <v>5</v>
      </c>
      <c r="D25" s="18"/>
    </row>
    <row r="26" spans="1:4" x14ac:dyDescent="0.25">
      <c r="A26" s="10"/>
      <c r="B26" s="12" t="s">
        <v>15</v>
      </c>
      <c r="C26" s="3" t="s">
        <v>5</v>
      </c>
      <c r="D26" s="20">
        <f>D21+D22+D23+D24+D25</f>
        <v>86598.760000000009</v>
      </c>
    </row>
    <row r="27" spans="1:4" x14ac:dyDescent="0.25">
      <c r="A27" s="31"/>
      <c r="B27" s="32" t="s">
        <v>86</v>
      </c>
      <c r="C27" s="33" t="s">
        <v>5</v>
      </c>
      <c r="D27" s="34">
        <f>D28+D29</f>
        <v>226942.07</v>
      </c>
    </row>
    <row r="28" spans="1:4" x14ac:dyDescent="0.25">
      <c r="A28" s="31"/>
      <c r="B28" s="32" t="s">
        <v>7</v>
      </c>
      <c r="C28" s="33" t="s">
        <v>5</v>
      </c>
      <c r="D28" s="35">
        <f>D15+D16-D21-D22-D23-D24</f>
        <v>31739.630000000019</v>
      </c>
    </row>
    <row r="29" spans="1:4" x14ac:dyDescent="0.25">
      <c r="A29" s="31"/>
      <c r="B29" s="32" t="s">
        <v>6</v>
      </c>
      <c r="C29" s="33" t="s">
        <v>5</v>
      </c>
      <c r="D29" s="35">
        <f>D9+D17+D18-D25</f>
        <v>195202.44</v>
      </c>
    </row>
    <row r="30" spans="1:4" x14ac:dyDescent="0.25">
      <c r="A30" s="59" t="s">
        <v>44</v>
      </c>
      <c r="B30" s="59"/>
      <c r="C30" s="59"/>
      <c r="D30" s="59"/>
    </row>
    <row r="31" spans="1:4" x14ac:dyDescent="0.25">
      <c r="A31" s="7" t="s">
        <v>45</v>
      </c>
      <c r="B31" s="3" t="s">
        <v>10</v>
      </c>
      <c r="C31" s="3" t="s">
        <v>5</v>
      </c>
      <c r="D31" s="18">
        <f>45718.84+34640.16</f>
        <v>80359</v>
      </c>
    </row>
    <row r="32" spans="1:4" x14ac:dyDescent="0.25">
      <c r="A32" s="7" t="s">
        <v>46</v>
      </c>
      <c r="B32" s="3" t="s">
        <v>11</v>
      </c>
      <c r="C32" s="3" t="s">
        <v>5</v>
      </c>
      <c r="D32" s="18">
        <f>20072.52+11106.35</f>
        <v>31178.870000000003</v>
      </c>
    </row>
    <row r="33" spans="1:4" x14ac:dyDescent="0.25">
      <c r="A33" s="7" t="s">
        <v>47</v>
      </c>
      <c r="B33" s="3" t="s">
        <v>31</v>
      </c>
      <c r="C33" s="3" t="s">
        <v>5</v>
      </c>
      <c r="D33" s="18">
        <f>6870.88+4500</f>
        <v>11370.880000000001</v>
      </c>
    </row>
    <row r="34" spans="1:4" x14ac:dyDescent="0.25">
      <c r="A34" s="7" t="s">
        <v>48</v>
      </c>
      <c r="B34" s="3" t="s">
        <v>29</v>
      </c>
      <c r="C34" s="3" t="s">
        <v>5</v>
      </c>
      <c r="D34" s="18">
        <f>135760.06+52640.05</f>
        <v>188400.11</v>
      </c>
    </row>
    <row r="35" spans="1:4" x14ac:dyDescent="0.25">
      <c r="A35" s="7" t="s">
        <v>49</v>
      </c>
      <c r="B35" s="3" t="s">
        <v>30</v>
      </c>
      <c r="C35" s="3" t="s">
        <v>5</v>
      </c>
      <c r="D35" s="18">
        <f>19209.72+9656.77</f>
        <v>28866.49</v>
      </c>
    </row>
    <row r="36" spans="1:4" x14ac:dyDescent="0.25">
      <c r="A36" s="7" t="s">
        <v>64</v>
      </c>
      <c r="B36" s="3" t="s">
        <v>80</v>
      </c>
      <c r="C36" s="3" t="s">
        <v>5</v>
      </c>
      <c r="D36" s="18">
        <v>19524.87</v>
      </c>
    </row>
    <row r="37" spans="1:4" x14ac:dyDescent="0.25">
      <c r="A37" s="7" t="s">
        <v>65</v>
      </c>
      <c r="B37" s="3" t="s">
        <v>66</v>
      </c>
      <c r="C37" s="3" t="s">
        <v>5</v>
      </c>
      <c r="D37" s="18">
        <v>1796.98</v>
      </c>
    </row>
    <row r="38" spans="1:4" x14ac:dyDescent="0.25">
      <c r="A38" s="10"/>
      <c r="B38" s="12" t="s">
        <v>36</v>
      </c>
      <c r="C38" s="3" t="s">
        <v>5</v>
      </c>
      <c r="D38" s="20">
        <f>D31+D32+D33+D34+D35+D36+D37</f>
        <v>361497.19999999995</v>
      </c>
    </row>
    <row r="39" spans="1:4" x14ac:dyDescent="0.25">
      <c r="A39" s="1"/>
    </row>
    <row r="40" spans="1:4" x14ac:dyDescent="0.25">
      <c r="A40" s="60" t="s">
        <v>53</v>
      </c>
      <c r="B40" s="61"/>
      <c r="C40" s="61"/>
      <c r="D40" s="61"/>
    </row>
    <row r="41" spans="1:4" x14ac:dyDescent="0.25">
      <c r="A41" s="14" t="s">
        <v>54</v>
      </c>
      <c r="B41" s="15"/>
      <c r="C41" s="15"/>
      <c r="D41" s="21"/>
    </row>
    <row r="42" spans="1:4" x14ac:dyDescent="0.25">
      <c r="A42" s="14" t="s">
        <v>55</v>
      </c>
      <c r="B42" s="15"/>
      <c r="C42" s="15"/>
      <c r="D42" s="21"/>
    </row>
    <row r="43" spans="1:4" x14ac:dyDescent="0.25">
      <c r="A43" s="14" t="s">
        <v>56</v>
      </c>
      <c r="B43" s="15"/>
      <c r="C43" s="15"/>
      <c r="D43" s="21"/>
    </row>
    <row r="44" spans="1:4" x14ac:dyDescent="0.25">
      <c r="A44" s="14" t="s">
        <v>57</v>
      </c>
      <c r="B44" s="15"/>
      <c r="C44" s="15"/>
      <c r="D44" s="21"/>
    </row>
    <row r="45" spans="1:4" x14ac:dyDescent="0.25">
      <c r="A45" s="14" t="s">
        <v>58</v>
      </c>
      <c r="B45" s="15"/>
      <c r="C45" s="15"/>
      <c r="D45" s="21"/>
    </row>
    <row r="46" spans="1:4" x14ac:dyDescent="0.25">
      <c r="A46" s="14"/>
      <c r="B46" s="15"/>
      <c r="C46" s="15"/>
      <c r="D46" s="21"/>
    </row>
    <row r="47" spans="1:4" x14ac:dyDescent="0.25">
      <c r="A47" s="14"/>
      <c r="B47" s="2" t="s">
        <v>38</v>
      </c>
    </row>
    <row r="48" spans="1:4" x14ac:dyDescent="0.25">
      <c r="A48" s="14"/>
      <c r="C48" t="s">
        <v>81</v>
      </c>
    </row>
    <row r="50" spans="1:1" x14ac:dyDescent="0.25">
      <c r="A50" s="36" t="s">
        <v>88</v>
      </c>
    </row>
  </sheetData>
  <mergeCells count="7">
    <mergeCell ref="A40:D40"/>
    <mergeCell ref="B1:D1"/>
    <mergeCell ref="A4:D4"/>
    <mergeCell ref="A10:D10"/>
    <mergeCell ref="A14:D14"/>
    <mergeCell ref="A20:D20"/>
    <mergeCell ref="A30:D30"/>
  </mergeCells>
  <pageMargins left="0.7" right="0.7" top="0.75" bottom="0.75" header="0.3" footer="0.3"/>
  <pageSetup paperSize="9" scale="91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50"/>
  <sheetViews>
    <sheetView workbookViewId="0">
      <selection activeCell="F15" sqref="F15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40</v>
      </c>
      <c r="C1" s="58"/>
      <c r="D1" s="58"/>
    </row>
    <row r="4" spans="1:4" ht="69" customHeight="1" x14ac:dyDescent="0.25">
      <c r="A4" s="62" t="s">
        <v>103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48" t="s">
        <v>0</v>
      </c>
      <c r="B6" s="48" t="s">
        <v>1</v>
      </c>
      <c r="C6" s="48" t="s">
        <v>2</v>
      </c>
      <c r="D6" s="19" t="s">
        <v>3</v>
      </c>
    </row>
    <row r="7" spans="1:4" x14ac:dyDescent="0.25">
      <c r="A7" s="27"/>
      <c r="B7" s="28" t="s">
        <v>4</v>
      </c>
      <c r="C7" s="27" t="s">
        <v>5</v>
      </c>
      <c r="D7" s="29">
        <f>D8+D9</f>
        <v>-143056.97999999998</v>
      </c>
    </row>
    <row r="8" spans="1:4" x14ac:dyDescent="0.25">
      <c r="A8" s="27"/>
      <c r="B8" s="28" t="s">
        <v>7</v>
      </c>
      <c r="C8" s="27" t="s">
        <v>5</v>
      </c>
      <c r="D8" s="30">
        <v>-85841.7</v>
      </c>
    </row>
    <row r="9" spans="1:4" x14ac:dyDescent="0.25">
      <c r="A9" s="27"/>
      <c r="B9" s="28" t="s">
        <v>6</v>
      </c>
      <c r="C9" s="27" t="s">
        <v>5</v>
      </c>
      <c r="D9" s="30">
        <v>-57215.28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71447.34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22303.26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93750.599999999991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64980.55</v>
      </c>
    </row>
    <row r="16" spans="1:4" ht="30" x14ac:dyDescent="0.25">
      <c r="A16" s="7" t="s">
        <v>90</v>
      </c>
      <c r="B16" s="38" t="s">
        <v>91</v>
      </c>
      <c r="C16" s="3" t="s">
        <v>5</v>
      </c>
      <c r="D16" s="18">
        <v>7494.36</v>
      </c>
    </row>
    <row r="17" spans="1:4" x14ac:dyDescent="0.25">
      <c r="A17" s="7" t="s">
        <v>21</v>
      </c>
      <c r="B17" s="9" t="s">
        <v>11</v>
      </c>
      <c r="C17" s="3" t="s">
        <v>5</v>
      </c>
      <c r="D17" s="18">
        <v>22705.759999999998</v>
      </c>
    </row>
    <row r="18" spans="1:4" ht="30" x14ac:dyDescent="0.25">
      <c r="A18" s="7" t="s">
        <v>87</v>
      </c>
      <c r="B18" s="37" t="s">
        <v>89</v>
      </c>
      <c r="C18" s="3" t="s">
        <v>5</v>
      </c>
      <c r="D18" s="18">
        <v>3073.96</v>
      </c>
    </row>
    <row r="19" spans="1:4" x14ac:dyDescent="0.25">
      <c r="A19" s="10"/>
      <c r="B19" s="11" t="s">
        <v>15</v>
      </c>
      <c r="C19" s="3" t="s">
        <v>5</v>
      </c>
      <c r="D19" s="20">
        <f>D15+D16+D17+D18</f>
        <v>98254.63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46440.77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3636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1754.47</v>
      </c>
    </row>
    <row r="24" spans="1:4" x14ac:dyDescent="0.25">
      <c r="A24" s="7" t="s">
        <v>34</v>
      </c>
      <c r="B24" s="3" t="s">
        <v>24</v>
      </c>
      <c r="C24" s="3" t="s">
        <v>5</v>
      </c>
      <c r="D24" s="18"/>
    </row>
    <row r="25" spans="1:4" x14ac:dyDescent="0.25">
      <c r="A25" s="7" t="s">
        <v>35</v>
      </c>
      <c r="B25" s="3" t="s">
        <v>26</v>
      </c>
      <c r="C25" s="3" t="s">
        <v>5</v>
      </c>
      <c r="D25" s="18"/>
    </row>
    <row r="26" spans="1:4" x14ac:dyDescent="0.25">
      <c r="A26" s="10"/>
      <c r="B26" s="12" t="s">
        <v>15</v>
      </c>
      <c r="C26" s="3" t="s">
        <v>5</v>
      </c>
      <c r="D26" s="20">
        <f>D21+D22+D23+D24+D25</f>
        <v>51831.24</v>
      </c>
    </row>
    <row r="27" spans="1:4" x14ac:dyDescent="0.25">
      <c r="A27" s="31"/>
      <c r="B27" s="32" t="s">
        <v>86</v>
      </c>
      <c r="C27" s="33" t="s">
        <v>5</v>
      </c>
      <c r="D27" s="34">
        <f>D28+D29</f>
        <v>-96633.59</v>
      </c>
    </row>
    <row r="28" spans="1:4" x14ac:dyDescent="0.25">
      <c r="A28" s="31"/>
      <c r="B28" s="32" t="s">
        <v>7</v>
      </c>
      <c r="C28" s="33" t="s">
        <v>5</v>
      </c>
      <c r="D28" s="35">
        <f>D8+D15+D16-D21-D22-D23</f>
        <v>-65198.029999999992</v>
      </c>
    </row>
    <row r="29" spans="1:4" x14ac:dyDescent="0.25">
      <c r="A29" s="31"/>
      <c r="B29" s="32" t="s">
        <v>6</v>
      </c>
      <c r="C29" s="33" t="s">
        <v>5</v>
      </c>
      <c r="D29" s="35">
        <f>D9+D17+D18-D25</f>
        <v>-31435.560000000005</v>
      </c>
    </row>
    <row r="30" spans="1:4" x14ac:dyDescent="0.25">
      <c r="A30" s="59" t="s">
        <v>44</v>
      </c>
      <c r="B30" s="59"/>
      <c r="C30" s="59"/>
      <c r="D30" s="59"/>
    </row>
    <row r="31" spans="1:4" x14ac:dyDescent="0.25">
      <c r="A31" s="7" t="s">
        <v>45</v>
      </c>
      <c r="B31" s="3" t="s">
        <v>10</v>
      </c>
      <c r="C31" s="3" t="s">
        <v>5</v>
      </c>
      <c r="D31" s="18">
        <v>10444.540000000001</v>
      </c>
    </row>
    <row r="32" spans="1:4" x14ac:dyDescent="0.25">
      <c r="A32" s="7" t="s">
        <v>46</v>
      </c>
      <c r="B32" s="3" t="s">
        <v>11</v>
      </c>
      <c r="C32" s="3" t="s">
        <v>5</v>
      </c>
      <c r="D32" s="18">
        <f>331.24+2684.29</f>
        <v>3015.5299999999997</v>
      </c>
    </row>
    <row r="33" spans="1:4" x14ac:dyDescent="0.25">
      <c r="A33" s="7" t="s">
        <v>47</v>
      </c>
      <c r="B33" s="3" t="s">
        <v>31</v>
      </c>
      <c r="C33" s="3" t="s">
        <v>5</v>
      </c>
      <c r="D33" s="18">
        <v>2364.61</v>
      </c>
    </row>
    <row r="34" spans="1:4" x14ac:dyDescent="0.25">
      <c r="A34" s="7" t="s">
        <v>48</v>
      </c>
      <c r="B34" s="3" t="s">
        <v>29</v>
      </c>
      <c r="C34" s="3" t="s">
        <v>5</v>
      </c>
      <c r="D34" s="18">
        <v>41483.49</v>
      </c>
    </row>
    <row r="35" spans="1:4" x14ac:dyDescent="0.25">
      <c r="A35" s="7" t="s">
        <v>49</v>
      </c>
      <c r="B35" s="3" t="s">
        <v>30</v>
      </c>
      <c r="C35" s="3" t="s">
        <v>5</v>
      </c>
      <c r="D35" s="18">
        <v>3570.96</v>
      </c>
    </row>
    <row r="36" spans="1:4" x14ac:dyDescent="0.25">
      <c r="A36" s="7" t="s">
        <v>64</v>
      </c>
      <c r="B36" s="3" t="s">
        <v>80</v>
      </c>
      <c r="C36" s="3" t="s">
        <v>5</v>
      </c>
      <c r="D36" s="18">
        <v>718.42</v>
      </c>
    </row>
    <row r="37" spans="1:4" x14ac:dyDescent="0.25">
      <c r="A37" s="7" t="s">
        <v>65</v>
      </c>
      <c r="B37" s="3" t="s">
        <v>66</v>
      </c>
      <c r="C37" s="3" t="s">
        <v>5</v>
      </c>
      <c r="D37" s="18">
        <v>154.71</v>
      </c>
    </row>
    <row r="38" spans="1:4" x14ac:dyDescent="0.25">
      <c r="A38" s="10"/>
      <c r="B38" s="12" t="s">
        <v>36</v>
      </c>
      <c r="C38" s="3" t="s">
        <v>5</v>
      </c>
      <c r="D38" s="20">
        <f>D31+D32+D33+D34+D35+D36+D37</f>
        <v>61752.259999999995</v>
      </c>
    </row>
    <row r="39" spans="1:4" x14ac:dyDescent="0.25">
      <c r="A39" s="1"/>
    </row>
    <row r="40" spans="1:4" x14ac:dyDescent="0.25">
      <c r="A40" s="60" t="s">
        <v>53</v>
      </c>
      <c r="B40" s="61"/>
      <c r="C40" s="61"/>
      <c r="D40" s="61"/>
    </row>
    <row r="41" spans="1:4" x14ac:dyDescent="0.25">
      <c r="A41" s="14" t="s">
        <v>54</v>
      </c>
      <c r="B41" s="15"/>
      <c r="C41" s="15"/>
      <c r="D41" s="21"/>
    </row>
    <row r="42" spans="1:4" x14ac:dyDescent="0.25">
      <c r="A42" s="14" t="s">
        <v>55</v>
      </c>
      <c r="B42" s="15"/>
      <c r="C42" s="15"/>
      <c r="D42" s="21"/>
    </row>
    <row r="43" spans="1:4" x14ac:dyDescent="0.25">
      <c r="A43" s="14" t="s">
        <v>56</v>
      </c>
      <c r="B43" s="15"/>
      <c r="C43" s="15"/>
      <c r="D43" s="21"/>
    </row>
    <row r="44" spans="1:4" x14ac:dyDescent="0.25">
      <c r="A44" s="14" t="s">
        <v>57</v>
      </c>
      <c r="B44" s="15"/>
      <c r="C44" s="15"/>
      <c r="D44" s="21"/>
    </row>
    <row r="45" spans="1:4" x14ac:dyDescent="0.25">
      <c r="A45" s="14" t="s">
        <v>58</v>
      </c>
      <c r="B45" s="15"/>
      <c r="C45" s="15"/>
      <c r="D45" s="21"/>
    </row>
    <row r="46" spans="1:4" x14ac:dyDescent="0.25">
      <c r="A46" s="14"/>
      <c r="B46" s="15"/>
      <c r="C46" s="15"/>
      <c r="D46" s="21"/>
    </row>
    <row r="47" spans="1:4" x14ac:dyDescent="0.25">
      <c r="A47" s="14"/>
      <c r="B47" s="2" t="s">
        <v>38</v>
      </c>
    </row>
    <row r="48" spans="1:4" x14ac:dyDescent="0.25">
      <c r="A48" s="14"/>
      <c r="C48" t="s">
        <v>81</v>
      </c>
    </row>
    <row r="50" spans="1:1" x14ac:dyDescent="0.25">
      <c r="A50" s="36" t="s">
        <v>88</v>
      </c>
    </row>
  </sheetData>
  <mergeCells count="7">
    <mergeCell ref="A40:D40"/>
    <mergeCell ref="B1:D1"/>
    <mergeCell ref="A4:D4"/>
    <mergeCell ref="A10:D10"/>
    <mergeCell ref="A14:D14"/>
    <mergeCell ref="A20:D20"/>
    <mergeCell ref="A30:D30"/>
  </mergeCells>
  <pageMargins left="0.7" right="0.7" top="0.75" bottom="0.75" header="0.3" footer="0.3"/>
  <pageSetup paperSize="9" scale="9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activeCell="E23" sqref="E23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40</v>
      </c>
      <c r="C1" s="58"/>
      <c r="D1" s="58"/>
    </row>
    <row r="4" spans="1:4" ht="89.25" customHeight="1" x14ac:dyDescent="0.25">
      <c r="A4" s="62" t="s">
        <v>99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41" t="s">
        <v>0</v>
      </c>
      <c r="B6" s="41" t="s">
        <v>1</v>
      </c>
      <c r="C6" s="41" t="s">
        <v>2</v>
      </c>
      <c r="D6" s="19" t="s">
        <v>3</v>
      </c>
    </row>
    <row r="7" spans="1:4" x14ac:dyDescent="0.25">
      <c r="A7" s="27"/>
      <c r="B7" s="28" t="s">
        <v>4</v>
      </c>
      <c r="C7" s="27" t="s">
        <v>5</v>
      </c>
      <c r="D7" s="29">
        <f>D8+D9</f>
        <v>69823.76999999999</v>
      </c>
    </row>
    <row r="8" spans="1:4" x14ac:dyDescent="0.25">
      <c r="A8" s="27"/>
      <c r="B8" s="28" t="s">
        <v>7</v>
      </c>
      <c r="C8" s="27" t="s">
        <v>5</v>
      </c>
      <c r="D8" s="30">
        <v>89672.42</v>
      </c>
    </row>
    <row r="9" spans="1:4" x14ac:dyDescent="0.25">
      <c r="A9" s="27"/>
      <c r="B9" s="28" t="s">
        <v>6</v>
      </c>
      <c r="C9" s="27" t="s">
        <v>5</v>
      </c>
      <c r="D9" s="30">
        <v>-19848.650000000001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248401.14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97969.919999999998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346371.06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171144.83</v>
      </c>
    </row>
    <row r="16" spans="1:4" x14ac:dyDescent="0.25">
      <c r="A16" s="7" t="s">
        <v>21</v>
      </c>
      <c r="B16" s="9" t="s">
        <v>11</v>
      </c>
      <c r="C16" s="3" t="s">
        <v>5</v>
      </c>
      <c r="D16" s="18">
        <v>67573.03</v>
      </c>
    </row>
    <row r="17" spans="1:4" x14ac:dyDescent="0.25">
      <c r="A17" s="10"/>
      <c r="B17" s="11" t="s">
        <v>15</v>
      </c>
      <c r="C17" s="3" t="s">
        <v>5</v>
      </c>
      <c r="D17" s="20">
        <f>D15+D16</f>
        <v>238717.86</v>
      </c>
    </row>
    <row r="18" spans="1:4" x14ac:dyDescent="0.25">
      <c r="A18" s="59" t="s">
        <v>43</v>
      </c>
      <c r="B18" s="59"/>
      <c r="C18" s="59"/>
      <c r="D18" s="59"/>
    </row>
    <row r="19" spans="1:4" x14ac:dyDescent="0.25">
      <c r="A19" s="7" t="s">
        <v>27</v>
      </c>
      <c r="B19" s="3" t="s">
        <v>18</v>
      </c>
      <c r="C19" s="3" t="s">
        <v>5</v>
      </c>
      <c r="D19" s="18">
        <v>161460.74</v>
      </c>
    </row>
    <row r="20" spans="1:4" x14ac:dyDescent="0.25">
      <c r="A20" s="7" t="s">
        <v>32</v>
      </c>
      <c r="B20" s="3" t="s">
        <v>19</v>
      </c>
      <c r="C20" s="3" t="s">
        <v>5</v>
      </c>
      <c r="D20" s="18">
        <v>12641.28</v>
      </c>
    </row>
    <row r="21" spans="1:4" x14ac:dyDescent="0.25">
      <c r="A21" s="7" t="s">
        <v>33</v>
      </c>
      <c r="B21" s="3" t="s">
        <v>20</v>
      </c>
      <c r="C21" s="3" t="s">
        <v>5</v>
      </c>
      <c r="D21" s="18">
        <v>4620.91</v>
      </c>
    </row>
    <row r="22" spans="1:4" x14ac:dyDescent="0.25">
      <c r="A22" s="42" t="s">
        <v>34</v>
      </c>
      <c r="B22" s="12" t="s">
        <v>24</v>
      </c>
      <c r="C22" s="12" t="s">
        <v>5</v>
      </c>
      <c r="D22" s="20">
        <f>D23+D24</f>
        <v>15368</v>
      </c>
    </row>
    <row r="23" spans="1:4" x14ac:dyDescent="0.25">
      <c r="A23" s="7" t="s">
        <v>76</v>
      </c>
      <c r="B23" s="3" t="s">
        <v>100</v>
      </c>
      <c r="C23" s="3" t="s">
        <v>5</v>
      </c>
      <c r="D23" s="18">
        <v>8986</v>
      </c>
    </row>
    <row r="24" spans="1:4" x14ac:dyDescent="0.25">
      <c r="A24" s="7" t="s">
        <v>77</v>
      </c>
      <c r="B24" s="3" t="s">
        <v>101</v>
      </c>
      <c r="C24" s="3" t="s">
        <v>5</v>
      </c>
      <c r="D24" s="18">
        <v>6382</v>
      </c>
    </row>
    <row r="25" spans="1:4" x14ac:dyDescent="0.25">
      <c r="A25" s="42" t="s">
        <v>35</v>
      </c>
      <c r="B25" s="12" t="s">
        <v>26</v>
      </c>
      <c r="C25" s="12" t="s">
        <v>5</v>
      </c>
      <c r="D25" s="20">
        <v>15240</v>
      </c>
    </row>
    <row r="26" spans="1:4" x14ac:dyDescent="0.25">
      <c r="A26" s="7" t="s">
        <v>59</v>
      </c>
      <c r="B26" s="3" t="s">
        <v>102</v>
      </c>
      <c r="C26" s="3" t="s">
        <v>5</v>
      </c>
      <c r="D26" s="18">
        <v>15240</v>
      </c>
    </row>
    <row r="27" spans="1:4" x14ac:dyDescent="0.25">
      <c r="A27" s="10"/>
      <c r="B27" s="12" t="s">
        <v>15</v>
      </c>
      <c r="C27" s="3" t="s">
        <v>5</v>
      </c>
      <c r="D27" s="20">
        <f>D19+D20+D21+D22+D25</f>
        <v>209330.93</v>
      </c>
    </row>
    <row r="28" spans="1:4" x14ac:dyDescent="0.25">
      <c r="A28" s="31"/>
      <c r="B28" s="32" t="s">
        <v>86</v>
      </c>
      <c r="C28" s="33" t="s">
        <v>5</v>
      </c>
      <c r="D28" s="34">
        <f>D29+D30</f>
        <v>129607.59</v>
      </c>
    </row>
    <row r="29" spans="1:4" x14ac:dyDescent="0.25">
      <c r="A29" s="31"/>
      <c r="B29" s="32" t="s">
        <v>7</v>
      </c>
      <c r="C29" s="33" t="s">
        <v>5</v>
      </c>
      <c r="D29" s="35">
        <f>D8+D15-D19-D20-D21-D22</f>
        <v>66726.320000000007</v>
      </c>
    </row>
    <row r="30" spans="1:4" x14ac:dyDescent="0.25">
      <c r="A30" s="31"/>
      <c r="B30" s="32" t="s">
        <v>6</v>
      </c>
      <c r="C30" s="33" t="s">
        <v>5</v>
      </c>
      <c r="D30" s="35">
        <f>D9+D12-D25</f>
        <v>62881.26999999999</v>
      </c>
    </row>
    <row r="31" spans="1:4" x14ac:dyDescent="0.25">
      <c r="A31" s="59" t="s">
        <v>44</v>
      </c>
      <c r="B31" s="59"/>
      <c r="C31" s="59"/>
      <c r="D31" s="59"/>
    </row>
    <row r="32" spans="1:4" x14ac:dyDescent="0.25">
      <c r="A32" s="7" t="s">
        <v>45</v>
      </c>
      <c r="B32" s="3" t="s">
        <v>10</v>
      </c>
      <c r="C32" s="3" t="s">
        <v>5</v>
      </c>
      <c r="D32" s="18">
        <v>106777.2</v>
      </c>
    </row>
    <row r="33" spans="1:4" x14ac:dyDescent="0.25">
      <c r="A33" s="7" t="s">
        <v>46</v>
      </c>
      <c r="B33" s="3" t="s">
        <v>11</v>
      </c>
      <c r="C33" s="3" t="s">
        <v>5</v>
      </c>
      <c r="D33" s="18">
        <v>39765.08</v>
      </c>
    </row>
    <row r="34" spans="1:4" x14ac:dyDescent="0.25">
      <c r="A34" s="7" t="s">
        <v>47</v>
      </c>
      <c r="B34" s="3" t="s">
        <v>31</v>
      </c>
      <c r="C34" s="3" t="s">
        <v>5</v>
      </c>
      <c r="D34" s="18">
        <v>12421.77</v>
      </c>
    </row>
    <row r="35" spans="1:4" x14ac:dyDescent="0.25">
      <c r="A35" s="7" t="s">
        <v>48</v>
      </c>
      <c r="B35" s="3" t="s">
        <v>29</v>
      </c>
      <c r="C35" s="3" t="s">
        <v>5</v>
      </c>
      <c r="D35" s="18">
        <v>184343.39</v>
      </c>
    </row>
    <row r="36" spans="1:4" x14ac:dyDescent="0.25">
      <c r="A36" s="7" t="s">
        <v>49</v>
      </c>
      <c r="B36" s="3" t="s">
        <v>30</v>
      </c>
      <c r="C36" s="3" t="s">
        <v>5</v>
      </c>
      <c r="D36" s="18">
        <v>53133.96</v>
      </c>
    </row>
    <row r="37" spans="1:4" x14ac:dyDescent="0.25">
      <c r="A37" s="7" t="s">
        <v>64</v>
      </c>
      <c r="B37" s="3" t="s">
        <v>80</v>
      </c>
      <c r="C37" s="3" t="s">
        <v>5</v>
      </c>
      <c r="D37" s="18">
        <v>15429.42</v>
      </c>
    </row>
    <row r="38" spans="1:4" x14ac:dyDescent="0.25">
      <c r="A38" s="7" t="s">
        <v>65</v>
      </c>
      <c r="B38" s="3" t="s">
        <v>66</v>
      </c>
      <c r="C38" s="3" t="s">
        <v>5</v>
      </c>
      <c r="D38" s="18">
        <v>1991.81</v>
      </c>
    </row>
    <row r="39" spans="1:4" x14ac:dyDescent="0.25">
      <c r="A39" s="10"/>
      <c r="B39" s="12" t="s">
        <v>36</v>
      </c>
      <c r="C39" s="3" t="s">
        <v>5</v>
      </c>
      <c r="D39" s="20">
        <f>D32+D33+D34+D35+D36+D37+D38</f>
        <v>413862.63</v>
      </c>
    </row>
    <row r="40" spans="1:4" x14ac:dyDescent="0.25">
      <c r="A40" s="1"/>
    </row>
    <row r="41" spans="1:4" x14ac:dyDescent="0.25">
      <c r="A41" s="60" t="s">
        <v>53</v>
      </c>
      <c r="B41" s="61"/>
      <c r="C41" s="61"/>
      <c r="D41" s="61"/>
    </row>
    <row r="42" spans="1:4" x14ac:dyDescent="0.25">
      <c r="A42" s="14" t="s">
        <v>54</v>
      </c>
      <c r="B42" s="15"/>
      <c r="C42" s="15"/>
      <c r="D42" s="21"/>
    </row>
    <row r="43" spans="1:4" x14ac:dyDescent="0.25">
      <c r="A43" s="14" t="s">
        <v>55</v>
      </c>
      <c r="B43" s="15"/>
      <c r="C43" s="15"/>
      <c r="D43" s="21"/>
    </row>
    <row r="44" spans="1:4" x14ac:dyDescent="0.25">
      <c r="A44" s="14" t="s">
        <v>56</v>
      </c>
      <c r="B44" s="15"/>
      <c r="C44" s="15"/>
      <c r="D44" s="21"/>
    </row>
    <row r="45" spans="1:4" x14ac:dyDescent="0.25">
      <c r="A45" s="14" t="s">
        <v>57</v>
      </c>
      <c r="B45" s="15"/>
      <c r="C45" s="15"/>
      <c r="D45" s="21"/>
    </row>
    <row r="46" spans="1:4" x14ac:dyDescent="0.25">
      <c r="A46" s="14" t="s">
        <v>58</v>
      </c>
      <c r="B46" s="15"/>
      <c r="C46" s="15"/>
      <c r="D46" s="21"/>
    </row>
    <row r="47" spans="1:4" x14ac:dyDescent="0.25">
      <c r="A47" s="14"/>
      <c r="B47" s="15"/>
      <c r="C47" s="15"/>
      <c r="D47" s="21"/>
    </row>
    <row r="48" spans="1:4" x14ac:dyDescent="0.25">
      <c r="A48" s="14"/>
      <c r="B48" s="2" t="s">
        <v>38</v>
      </c>
    </row>
    <row r="49" spans="1:3" x14ac:dyDescent="0.25">
      <c r="A49" s="14"/>
      <c r="C49" t="s">
        <v>81</v>
      </c>
    </row>
    <row r="51" spans="1:3" x14ac:dyDescent="0.25">
      <c r="A51" s="36" t="s">
        <v>88</v>
      </c>
    </row>
  </sheetData>
  <mergeCells count="7">
    <mergeCell ref="A41:D41"/>
    <mergeCell ref="B1:D1"/>
    <mergeCell ref="A4:D4"/>
    <mergeCell ref="A10:D10"/>
    <mergeCell ref="A14:D14"/>
    <mergeCell ref="A18:D18"/>
    <mergeCell ref="A31:D31"/>
  </mergeCells>
  <pageMargins left="0.7" right="0.7" top="0.75" bottom="0.75" header="0.3" footer="0.3"/>
  <pageSetup paperSize="9" scale="9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sqref="A1:D1048576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ht="16.5" customHeight="1" x14ac:dyDescent="0.25">
      <c r="B1" s="58" t="s">
        <v>40</v>
      </c>
      <c r="C1" s="58"/>
      <c r="D1" s="58"/>
    </row>
    <row r="2" spans="1:4" ht="16.5" customHeight="1" x14ac:dyDescent="0.25"/>
    <row r="3" spans="1:4" ht="16.5" customHeight="1" x14ac:dyDescent="0.25"/>
    <row r="4" spans="1:4" ht="61.5" customHeight="1" x14ac:dyDescent="0.25">
      <c r="A4" s="62" t="s">
        <v>113</v>
      </c>
      <c r="B4" s="62"/>
      <c r="C4" s="62"/>
      <c r="D4" s="62"/>
    </row>
    <row r="5" spans="1:4" ht="16.5" customHeight="1" x14ac:dyDescent="0.25">
      <c r="A5" s="3"/>
      <c r="B5" s="3"/>
      <c r="C5" s="3"/>
      <c r="D5" s="18"/>
    </row>
    <row r="6" spans="1:4" ht="16.5" customHeight="1" x14ac:dyDescent="0.25">
      <c r="A6" s="56" t="s">
        <v>0</v>
      </c>
      <c r="B6" s="56" t="s">
        <v>1</v>
      </c>
      <c r="C6" s="56" t="s">
        <v>2</v>
      </c>
      <c r="D6" s="19" t="s">
        <v>3</v>
      </c>
    </row>
    <row r="7" spans="1:4" ht="16.5" customHeight="1" x14ac:dyDescent="0.25">
      <c r="A7" s="27"/>
      <c r="B7" s="28" t="s">
        <v>4</v>
      </c>
      <c r="C7" s="27" t="s">
        <v>5</v>
      </c>
      <c r="D7" s="29">
        <f>D8+D9</f>
        <v>26084.52</v>
      </c>
    </row>
    <row r="8" spans="1:4" ht="16.5" customHeight="1" x14ac:dyDescent="0.25">
      <c r="A8" s="27"/>
      <c r="B8" s="28" t="s">
        <v>7</v>
      </c>
      <c r="C8" s="27" t="s">
        <v>5</v>
      </c>
      <c r="D8" s="30">
        <v>-5867.75</v>
      </c>
    </row>
    <row r="9" spans="1:4" ht="16.5" customHeight="1" x14ac:dyDescent="0.25">
      <c r="A9" s="27"/>
      <c r="B9" s="28" t="s">
        <v>6</v>
      </c>
      <c r="C9" s="27" t="s">
        <v>5</v>
      </c>
      <c r="D9" s="30">
        <v>31952.27</v>
      </c>
    </row>
    <row r="10" spans="1:4" ht="16.5" customHeight="1" x14ac:dyDescent="0.25">
      <c r="A10" s="59" t="s">
        <v>50</v>
      </c>
      <c r="B10" s="59"/>
      <c r="C10" s="59"/>
      <c r="D10" s="59"/>
    </row>
    <row r="11" spans="1:4" ht="16.5" customHeight="1" x14ac:dyDescent="0.25">
      <c r="A11" s="7" t="s">
        <v>9</v>
      </c>
      <c r="B11" s="8" t="s">
        <v>10</v>
      </c>
      <c r="C11" s="3" t="s">
        <v>5</v>
      </c>
      <c r="D11" s="18">
        <v>249382.08</v>
      </c>
    </row>
    <row r="12" spans="1:4" ht="16.5" customHeight="1" x14ac:dyDescent="0.25">
      <c r="A12" s="7" t="s">
        <v>13</v>
      </c>
      <c r="B12" s="9" t="s">
        <v>11</v>
      </c>
      <c r="C12" s="3" t="s">
        <v>5</v>
      </c>
      <c r="D12" s="18">
        <v>95812.32</v>
      </c>
    </row>
    <row r="13" spans="1:4" ht="16.5" customHeight="1" x14ac:dyDescent="0.25">
      <c r="A13" s="10"/>
      <c r="B13" s="11" t="s">
        <v>15</v>
      </c>
      <c r="C13" s="3" t="s">
        <v>5</v>
      </c>
      <c r="D13" s="20">
        <f>D10+D11+D12</f>
        <v>345194.4</v>
      </c>
    </row>
    <row r="14" spans="1:4" ht="16.5" customHeight="1" x14ac:dyDescent="0.25">
      <c r="A14" s="59" t="s">
        <v>42</v>
      </c>
      <c r="B14" s="59"/>
      <c r="C14" s="59"/>
      <c r="D14" s="59"/>
    </row>
    <row r="15" spans="1:4" ht="16.5" customHeight="1" x14ac:dyDescent="0.25">
      <c r="A15" s="7" t="s">
        <v>17</v>
      </c>
      <c r="B15" s="8" t="s">
        <v>10</v>
      </c>
      <c r="C15" s="3" t="s">
        <v>5</v>
      </c>
      <c r="D15" s="18">
        <v>157049.37</v>
      </c>
    </row>
    <row r="16" spans="1:4" ht="16.5" hidden="1" customHeight="1" x14ac:dyDescent="0.25">
      <c r="A16" s="7" t="s">
        <v>90</v>
      </c>
      <c r="B16" s="38" t="s">
        <v>91</v>
      </c>
      <c r="C16" s="3" t="s">
        <v>5</v>
      </c>
      <c r="D16" s="18"/>
    </row>
    <row r="17" spans="1:4" ht="16.5" customHeight="1" x14ac:dyDescent="0.25">
      <c r="A17" s="7" t="s">
        <v>21</v>
      </c>
      <c r="B17" s="9" t="s">
        <v>11</v>
      </c>
      <c r="C17" s="3" t="s">
        <v>5</v>
      </c>
      <c r="D17" s="18">
        <v>87235.33</v>
      </c>
    </row>
    <row r="18" spans="1:4" ht="16.5" customHeight="1" x14ac:dyDescent="0.25">
      <c r="A18" s="7" t="s">
        <v>22</v>
      </c>
      <c r="B18" s="50" t="s">
        <v>105</v>
      </c>
      <c r="C18" s="3" t="s">
        <v>5</v>
      </c>
      <c r="D18" s="18">
        <v>41714.559999999998</v>
      </c>
    </row>
    <row r="19" spans="1:4" ht="16.5" customHeight="1" x14ac:dyDescent="0.25">
      <c r="A19" s="10"/>
      <c r="B19" s="11" t="s">
        <v>15</v>
      </c>
      <c r="C19" s="3" t="s">
        <v>5</v>
      </c>
      <c r="D19" s="20">
        <f>D15+D16+D17+D18</f>
        <v>285999.26</v>
      </c>
    </row>
    <row r="20" spans="1:4" ht="16.5" customHeight="1" x14ac:dyDescent="0.25">
      <c r="A20" s="59" t="s">
        <v>43</v>
      </c>
      <c r="B20" s="59"/>
      <c r="C20" s="59"/>
      <c r="D20" s="59"/>
    </row>
    <row r="21" spans="1:4" ht="16.5" customHeight="1" x14ac:dyDescent="0.25">
      <c r="A21" s="7" t="s">
        <v>27</v>
      </c>
      <c r="B21" s="3" t="s">
        <v>18</v>
      </c>
      <c r="C21" s="3" t="s">
        <v>5</v>
      </c>
      <c r="D21" s="18">
        <v>162098.35</v>
      </c>
    </row>
    <row r="22" spans="1:4" ht="16.5" customHeight="1" x14ac:dyDescent="0.25">
      <c r="A22" s="7" t="s">
        <v>32</v>
      </c>
      <c r="B22" s="3" t="s">
        <v>19</v>
      </c>
      <c r="C22" s="3" t="s">
        <v>5</v>
      </c>
      <c r="D22" s="18">
        <v>12691.2</v>
      </c>
    </row>
    <row r="23" spans="1:4" ht="16.5" customHeight="1" x14ac:dyDescent="0.25">
      <c r="A23" s="7" t="s">
        <v>33</v>
      </c>
      <c r="B23" s="3" t="s">
        <v>20</v>
      </c>
      <c r="C23" s="3" t="s">
        <v>5</v>
      </c>
      <c r="D23" s="18">
        <v>4240.33</v>
      </c>
    </row>
    <row r="24" spans="1:4" ht="16.5" customHeight="1" x14ac:dyDescent="0.25">
      <c r="A24" s="7" t="s">
        <v>34</v>
      </c>
      <c r="B24" s="3" t="s">
        <v>24</v>
      </c>
      <c r="C24" s="3" t="s">
        <v>5</v>
      </c>
      <c r="D24" s="18"/>
    </row>
    <row r="25" spans="1:4" ht="16.5" customHeight="1" x14ac:dyDescent="0.25">
      <c r="A25" s="7" t="s">
        <v>35</v>
      </c>
      <c r="B25" s="3" t="s">
        <v>26</v>
      </c>
      <c r="C25" s="3" t="s">
        <v>5</v>
      </c>
      <c r="D25" s="18"/>
    </row>
    <row r="26" spans="1:4" ht="16.5" customHeight="1" x14ac:dyDescent="0.25">
      <c r="A26" s="7" t="s">
        <v>59</v>
      </c>
      <c r="B26" s="3" t="s">
        <v>106</v>
      </c>
      <c r="C26" s="3" t="s">
        <v>5</v>
      </c>
      <c r="D26" s="18"/>
    </row>
    <row r="27" spans="1:4" ht="16.5" customHeight="1" x14ac:dyDescent="0.25">
      <c r="A27" s="10"/>
      <c r="B27" s="12" t="s">
        <v>15</v>
      </c>
      <c r="C27" s="3" t="s">
        <v>5</v>
      </c>
      <c r="D27" s="20">
        <f>D21+D22+D23+D24+D25</f>
        <v>179029.88</v>
      </c>
    </row>
    <row r="28" spans="1:4" ht="16.5" customHeight="1" x14ac:dyDescent="0.25">
      <c r="A28" s="31"/>
      <c r="B28" s="32" t="s">
        <v>86</v>
      </c>
      <c r="C28" s="33" t="s">
        <v>5</v>
      </c>
      <c r="D28" s="34">
        <f>D29+D30</f>
        <v>133053.9</v>
      </c>
    </row>
    <row r="29" spans="1:4" ht="16.5" customHeight="1" x14ac:dyDescent="0.25">
      <c r="A29" s="31"/>
      <c r="B29" s="32" t="s">
        <v>7</v>
      </c>
      <c r="C29" s="33" t="s">
        <v>5</v>
      </c>
      <c r="D29" s="35">
        <f>D8+D15+D16-D21-D22-D23-D24</f>
        <v>-27848.260000000009</v>
      </c>
    </row>
    <row r="30" spans="1:4" ht="16.5" customHeight="1" x14ac:dyDescent="0.25">
      <c r="A30" s="31"/>
      <c r="B30" s="32" t="s">
        <v>6</v>
      </c>
      <c r="C30" s="33" t="s">
        <v>5</v>
      </c>
      <c r="D30" s="35">
        <f>D9+D17+D18-D25</f>
        <v>160902.16</v>
      </c>
    </row>
    <row r="31" spans="1:4" ht="16.5" customHeight="1" x14ac:dyDescent="0.25">
      <c r="A31" s="59" t="s">
        <v>44</v>
      </c>
      <c r="B31" s="59"/>
      <c r="C31" s="59"/>
      <c r="D31" s="59"/>
    </row>
    <row r="32" spans="1:4" ht="16.5" customHeight="1" x14ac:dyDescent="0.25">
      <c r="A32" s="7" t="s">
        <v>45</v>
      </c>
      <c r="B32" s="3" t="s">
        <v>10</v>
      </c>
      <c r="C32" s="3" t="s">
        <v>5</v>
      </c>
      <c r="D32" s="18">
        <v>111182.32</v>
      </c>
    </row>
    <row r="33" spans="1:4" ht="16.5" customHeight="1" x14ac:dyDescent="0.25">
      <c r="A33" s="7" t="s">
        <v>46</v>
      </c>
      <c r="B33" s="3" t="s">
        <v>11</v>
      </c>
      <c r="C33" s="3" t="s">
        <v>5</v>
      </c>
      <c r="D33" s="18">
        <v>15287.92</v>
      </c>
    </row>
    <row r="34" spans="1:4" ht="16.5" customHeight="1" x14ac:dyDescent="0.25">
      <c r="A34" s="7" t="s">
        <v>47</v>
      </c>
      <c r="B34" s="3" t="s">
        <v>31</v>
      </c>
      <c r="C34" s="3" t="s">
        <v>5</v>
      </c>
      <c r="D34" s="18">
        <v>5876.85</v>
      </c>
    </row>
    <row r="35" spans="1:4" ht="16.5" customHeight="1" x14ac:dyDescent="0.25">
      <c r="A35" s="7" t="s">
        <v>48</v>
      </c>
      <c r="B35" s="3" t="s">
        <v>29</v>
      </c>
      <c r="C35" s="3" t="s">
        <v>5</v>
      </c>
      <c r="D35" s="18">
        <v>161238.79</v>
      </c>
    </row>
    <row r="36" spans="1:4" ht="16.5" customHeight="1" x14ac:dyDescent="0.25">
      <c r="A36" s="7" t="s">
        <v>49</v>
      </c>
      <c r="B36" s="3" t="s">
        <v>30</v>
      </c>
      <c r="C36" s="3" t="s">
        <v>5</v>
      </c>
      <c r="D36" s="18">
        <v>24587.98</v>
      </c>
    </row>
    <row r="37" spans="1:4" ht="16.5" hidden="1" customHeight="1" x14ac:dyDescent="0.25">
      <c r="A37" s="7" t="s">
        <v>64</v>
      </c>
      <c r="B37" s="3" t="s">
        <v>80</v>
      </c>
      <c r="C37" s="3" t="s">
        <v>5</v>
      </c>
      <c r="D37" s="18"/>
    </row>
    <row r="38" spans="1:4" ht="16.5" hidden="1" customHeight="1" x14ac:dyDescent="0.25">
      <c r="A38" s="7" t="s">
        <v>65</v>
      </c>
      <c r="B38" s="3" t="s">
        <v>66</v>
      </c>
      <c r="C38" s="3" t="s">
        <v>5</v>
      </c>
      <c r="D38" s="18"/>
    </row>
    <row r="39" spans="1:4" ht="16.5" customHeight="1" x14ac:dyDescent="0.25">
      <c r="A39" s="10"/>
      <c r="B39" s="12" t="s">
        <v>36</v>
      </c>
      <c r="C39" s="3" t="s">
        <v>5</v>
      </c>
      <c r="D39" s="20">
        <f>D32+D33+D34+D35+D36+D37+D38</f>
        <v>318173.86</v>
      </c>
    </row>
    <row r="40" spans="1:4" ht="16.5" customHeight="1" x14ac:dyDescent="0.25">
      <c r="A40" s="1"/>
    </row>
    <row r="41" spans="1:4" ht="16.5" customHeight="1" x14ac:dyDescent="0.25">
      <c r="A41" s="60" t="s">
        <v>53</v>
      </c>
      <c r="B41" s="61"/>
      <c r="C41" s="61"/>
      <c r="D41" s="61"/>
    </row>
    <row r="42" spans="1:4" ht="16.5" customHeight="1" x14ac:dyDescent="0.25">
      <c r="A42" s="14" t="s">
        <v>54</v>
      </c>
      <c r="B42" s="15"/>
      <c r="C42" s="15"/>
      <c r="D42" s="21"/>
    </row>
    <row r="43" spans="1:4" ht="16.5" customHeight="1" x14ac:dyDescent="0.25">
      <c r="A43" s="14" t="s">
        <v>55</v>
      </c>
      <c r="B43" s="15"/>
      <c r="C43" s="15"/>
      <c r="D43" s="21"/>
    </row>
    <row r="44" spans="1:4" ht="16.5" customHeight="1" x14ac:dyDescent="0.25">
      <c r="A44" s="14" t="s">
        <v>56</v>
      </c>
      <c r="B44" s="15"/>
      <c r="C44" s="15"/>
      <c r="D44" s="21"/>
    </row>
    <row r="45" spans="1:4" ht="16.5" customHeight="1" x14ac:dyDescent="0.25">
      <c r="A45" s="14" t="s">
        <v>57</v>
      </c>
      <c r="B45" s="15"/>
      <c r="C45" s="15"/>
      <c r="D45" s="21"/>
    </row>
    <row r="46" spans="1:4" ht="16.5" customHeight="1" x14ac:dyDescent="0.25">
      <c r="A46" s="14" t="s">
        <v>58</v>
      </c>
      <c r="B46" s="15"/>
      <c r="C46" s="15"/>
      <c r="D46" s="21"/>
    </row>
    <row r="47" spans="1:4" x14ac:dyDescent="0.25">
      <c r="A47" s="14"/>
      <c r="B47" s="15"/>
      <c r="C47" s="15"/>
      <c r="D47" s="21"/>
    </row>
    <row r="48" spans="1:4" x14ac:dyDescent="0.25">
      <c r="A48" s="14"/>
      <c r="B48" s="2" t="s">
        <v>38</v>
      </c>
    </row>
    <row r="49" spans="1:3" x14ac:dyDescent="0.25">
      <c r="A49" s="14"/>
      <c r="C49" t="s">
        <v>81</v>
      </c>
    </row>
    <row r="51" spans="1:3" x14ac:dyDescent="0.25">
      <c r="A51" s="36" t="s">
        <v>88</v>
      </c>
    </row>
  </sheetData>
  <mergeCells count="7">
    <mergeCell ref="A41:D41"/>
    <mergeCell ref="B1:D1"/>
    <mergeCell ref="A4:D4"/>
    <mergeCell ref="A10:D10"/>
    <mergeCell ref="A14:D14"/>
    <mergeCell ref="A20:D20"/>
    <mergeCell ref="A31:D31"/>
  </mergeCells>
  <pageMargins left="0.7" right="0.7" top="0.75" bottom="0.75" header="0.3" footer="0.3"/>
  <pageSetup paperSize="9" scale="91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48"/>
  <sheetViews>
    <sheetView workbookViewId="0">
      <selection activeCell="M25" sqref="M25"/>
    </sheetView>
  </sheetViews>
  <sheetFormatPr defaultRowHeight="15" x14ac:dyDescent="0.25"/>
  <cols>
    <col min="2" max="2" width="43" customWidth="1"/>
    <col min="4" max="4" width="15.5703125" customWidth="1"/>
  </cols>
  <sheetData>
    <row r="1" spans="1:4" x14ac:dyDescent="0.25">
      <c r="B1" s="58" t="s">
        <v>40</v>
      </c>
      <c r="C1" s="58"/>
      <c r="D1" s="58"/>
    </row>
    <row r="2" spans="1:4" x14ac:dyDescent="0.25">
      <c r="D2" s="17"/>
    </row>
    <row r="3" spans="1:4" x14ac:dyDescent="0.25">
      <c r="D3" s="17"/>
    </row>
    <row r="4" spans="1:4" ht="62.25" customHeight="1" x14ac:dyDescent="0.25">
      <c r="A4" s="62" t="s">
        <v>111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22" t="s">
        <v>0</v>
      </c>
      <c r="B6" s="22" t="s">
        <v>1</v>
      </c>
      <c r="C6" s="22" t="s">
        <v>2</v>
      </c>
      <c r="D6" s="19" t="s">
        <v>3</v>
      </c>
    </row>
    <row r="7" spans="1:4" x14ac:dyDescent="0.25">
      <c r="A7" s="3"/>
      <c r="B7" s="5" t="s">
        <v>4</v>
      </c>
      <c r="C7" s="3" t="s">
        <v>5</v>
      </c>
      <c r="D7" s="20">
        <f>D8+D9</f>
        <v>-288773.43</v>
      </c>
    </row>
    <row r="8" spans="1:4" x14ac:dyDescent="0.25">
      <c r="A8" s="3"/>
      <c r="B8" s="5" t="s">
        <v>7</v>
      </c>
      <c r="C8" s="3" t="s">
        <v>5</v>
      </c>
      <c r="D8" s="18">
        <v>67862.2</v>
      </c>
    </row>
    <row r="9" spans="1:4" x14ac:dyDescent="0.25">
      <c r="A9" s="3"/>
      <c r="B9" s="5" t="s">
        <v>6</v>
      </c>
      <c r="C9" s="3" t="s">
        <v>5</v>
      </c>
      <c r="D9" s="18">
        <v>-356635.63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305059.5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106369.68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411429.18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300291.56</v>
      </c>
    </row>
    <row r="16" spans="1:4" x14ac:dyDescent="0.25">
      <c r="A16" s="7" t="s">
        <v>21</v>
      </c>
      <c r="B16" s="9" t="s">
        <v>11</v>
      </c>
      <c r="C16" s="3" t="s">
        <v>5</v>
      </c>
      <c r="D16" s="18">
        <v>91559.22</v>
      </c>
    </row>
    <row r="17" spans="1:4" ht="15" customHeight="1" x14ac:dyDescent="0.25">
      <c r="A17" s="7" t="s">
        <v>22</v>
      </c>
      <c r="B17" s="23" t="s">
        <v>69</v>
      </c>
      <c r="C17" s="3" t="s">
        <v>5</v>
      </c>
      <c r="D17" s="18">
        <f>12100+57807.27</f>
        <v>69907.26999999999</v>
      </c>
    </row>
    <row r="18" spans="1:4" x14ac:dyDescent="0.25">
      <c r="A18" s="10"/>
      <c r="B18" s="11" t="s">
        <v>15</v>
      </c>
      <c r="C18" s="3" t="s">
        <v>5</v>
      </c>
      <c r="D18" s="20">
        <f>D15+D16</f>
        <v>391850.78</v>
      </c>
    </row>
    <row r="19" spans="1:4" x14ac:dyDescent="0.25">
      <c r="A19" s="59" t="s">
        <v>43</v>
      </c>
      <c r="B19" s="59"/>
      <c r="C19" s="59"/>
      <c r="D19" s="59"/>
    </row>
    <row r="20" spans="1:4" x14ac:dyDescent="0.25">
      <c r="A20" s="7" t="s">
        <v>27</v>
      </c>
      <c r="B20" s="3" t="s">
        <v>18</v>
      </c>
      <c r="C20" s="3" t="s">
        <v>5</v>
      </c>
      <c r="D20" s="18">
        <v>198288.68</v>
      </c>
    </row>
    <row r="21" spans="1:4" x14ac:dyDescent="0.25">
      <c r="A21" s="7" t="s">
        <v>32</v>
      </c>
      <c r="B21" s="3" t="s">
        <v>19</v>
      </c>
      <c r="C21" s="3" t="s">
        <v>5</v>
      </c>
      <c r="D21" s="18">
        <v>15524.64</v>
      </c>
    </row>
    <row r="22" spans="1:4" x14ac:dyDescent="0.25">
      <c r="A22" s="7" t="s">
        <v>33</v>
      </c>
      <c r="B22" s="3" t="s">
        <v>20</v>
      </c>
      <c r="C22" s="3" t="s">
        <v>5</v>
      </c>
      <c r="D22" s="18">
        <v>8107.87</v>
      </c>
    </row>
    <row r="23" spans="1:4" x14ac:dyDescent="0.25">
      <c r="A23" s="7" t="s">
        <v>34</v>
      </c>
      <c r="B23" s="3" t="s">
        <v>24</v>
      </c>
      <c r="C23" s="3" t="s">
        <v>5</v>
      </c>
      <c r="D23" s="18"/>
    </row>
    <row r="24" spans="1:4" x14ac:dyDescent="0.25">
      <c r="A24" s="7" t="s">
        <v>35</v>
      </c>
      <c r="B24" s="3" t="s">
        <v>68</v>
      </c>
      <c r="C24" s="3" t="s">
        <v>5</v>
      </c>
      <c r="D24" s="18">
        <v>57807.27</v>
      </c>
    </row>
    <row r="25" spans="1:4" x14ac:dyDescent="0.25">
      <c r="A25" s="7" t="s">
        <v>71</v>
      </c>
      <c r="B25" s="3" t="s">
        <v>70</v>
      </c>
      <c r="C25" s="3" t="s">
        <v>5</v>
      </c>
      <c r="D25" s="18">
        <v>12100</v>
      </c>
    </row>
    <row r="26" spans="1:4" x14ac:dyDescent="0.25">
      <c r="A26" s="7" t="s">
        <v>74</v>
      </c>
      <c r="B26" s="3" t="s">
        <v>26</v>
      </c>
      <c r="C26" s="3" t="s">
        <v>5</v>
      </c>
      <c r="D26" s="18"/>
    </row>
    <row r="27" spans="1:4" x14ac:dyDescent="0.25">
      <c r="A27" s="10"/>
      <c r="B27" s="12" t="s">
        <v>15</v>
      </c>
      <c r="C27" s="3" t="s">
        <v>5</v>
      </c>
      <c r="D27" s="20">
        <f>D20+D21+D22+D23+D26</f>
        <v>221921.19</v>
      </c>
    </row>
    <row r="28" spans="1:4" x14ac:dyDescent="0.25">
      <c r="A28" s="59" t="s">
        <v>44</v>
      </c>
      <c r="B28" s="59"/>
      <c r="C28" s="59"/>
      <c r="D28" s="59"/>
    </row>
    <row r="29" spans="1:4" x14ac:dyDescent="0.25">
      <c r="A29" s="7" t="s">
        <v>45</v>
      </c>
      <c r="B29" s="3" t="s">
        <v>10</v>
      </c>
      <c r="C29" s="3" t="s">
        <v>5</v>
      </c>
      <c r="D29" s="18">
        <v>65416.03</v>
      </c>
    </row>
    <row r="30" spans="1:4" x14ac:dyDescent="0.25">
      <c r="A30" s="7" t="s">
        <v>46</v>
      </c>
      <c r="B30" s="3" t="s">
        <v>11</v>
      </c>
      <c r="C30" s="3" t="s">
        <v>5</v>
      </c>
      <c r="D30" s="18">
        <v>27812.29</v>
      </c>
    </row>
    <row r="31" spans="1:4" x14ac:dyDescent="0.25">
      <c r="A31" s="7" t="s">
        <v>47</v>
      </c>
      <c r="B31" s="3" t="s">
        <v>31</v>
      </c>
      <c r="C31" s="3" t="s">
        <v>5</v>
      </c>
      <c r="D31" s="18">
        <f>12132.79+1587.98</f>
        <v>13720.77</v>
      </c>
    </row>
    <row r="32" spans="1:4" x14ac:dyDescent="0.25">
      <c r="A32" s="7" t="s">
        <v>48</v>
      </c>
      <c r="B32" s="3" t="s">
        <v>29</v>
      </c>
      <c r="C32" s="3" t="s">
        <v>5</v>
      </c>
      <c r="D32" s="18">
        <v>305181.93</v>
      </c>
    </row>
    <row r="33" spans="1:4" x14ac:dyDescent="0.25">
      <c r="A33" s="7" t="s">
        <v>49</v>
      </c>
      <c r="B33" s="3" t="s">
        <v>30</v>
      </c>
      <c r="C33" s="3" t="s">
        <v>5</v>
      </c>
      <c r="D33" s="18">
        <v>90826.67</v>
      </c>
    </row>
    <row r="34" spans="1:4" x14ac:dyDescent="0.25">
      <c r="A34" s="10"/>
      <c r="B34" s="12" t="s">
        <v>36</v>
      </c>
      <c r="C34" s="3" t="s">
        <v>5</v>
      </c>
      <c r="D34" s="20">
        <f>SUM(D29:D33)</f>
        <v>502957.69</v>
      </c>
    </row>
    <row r="35" spans="1:4" x14ac:dyDescent="0.25">
      <c r="A35" s="10"/>
      <c r="B35" s="5" t="s">
        <v>112</v>
      </c>
      <c r="C35" s="3" t="s">
        <v>5</v>
      </c>
      <c r="D35" s="20">
        <f>D36+D37+D38</f>
        <v>-118843.84000000003</v>
      </c>
    </row>
    <row r="36" spans="1:4" x14ac:dyDescent="0.25">
      <c r="A36" s="10"/>
      <c r="B36" s="5" t="s">
        <v>7</v>
      </c>
      <c r="C36" s="3" t="s">
        <v>5</v>
      </c>
      <c r="D36" s="18">
        <f>D8+D15-D20-D21-D22-D23</f>
        <v>146232.57</v>
      </c>
    </row>
    <row r="37" spans="1:4" x14ac:dyDescent="0.25">
      <c r="A37" s="10"/>
      <c r="B37" s="5" t="s">
        <v>6</v>
      </c>
      <c r="C37" s="3" t="s">
        <v>5</v>
      </c>
      <c r="D37" s="18">
        <f>D9+D16-D26</f>
        <v>-265076.41000000003</v>
      </c>
    </row>
    <row r="38" spans="1:4" x14ac:dyDescent="0.25">
      <c r="A38" s="10"/>
      <c r="B38" s="5" t="s">
        <v>72</v>
      </c>
      <c r="C38" s="3" t="s">
        <v>5</v>
      </c>
      <c r="D38" s="18">
        <f>D17-D25-D24</f>
        <v>0</v>
      </c>
    </row>
    <row r="39" spans="1:4" x14ac:dyDescent="0.25">
      <c r="A39" s="1"/>
      <c r="D39" s="17"/>
    </row>
    <row r="40" spans="1:4" x14ac:dyDescent="0.25">
      <c r="A40" s="60" t="s">
        <v>53</v>
      </c>
      <c r="B40" s="61"/>
      <c r="C40" s="61"/>
      <c r="D40" s="61"/>
    </row>
    <row r="41" spans="1:4" x14ac:dyDescent="0.25">
      <c r="A41" s="14" t="s">
        <v>54</v>
      </c>
      <c r="B41" s="15"/>
      <c r="C41" s="15"/>
      <c r="D41" s="21"/>
    </row>
    <row r="42" spans="1:4" x14ac:dyDescent="0.25">
      <c r="A42" s="14" t="s">
        <v>55</v>
      </c>
      <c r="B42" s="15"/>
      <c r="C42" s="15"/>
      <c r="D42" s="21"/>
    </row>
    <row r="43" spans="1:4" x14ac:dyDescent="0.25">
      <c r="A43" s="14" t="s">
        <v>56</v>
      </c>
      <c r="B43" s="15"/>
      <c r="C43" s="15"/>
      <c r="D43" s="21"/>
    </row>
    <row r="44" spans="1:4" x14ac:dyDescent="0.25">
      <c r="A44" s="14" t="s">
        <v>57</v>
      </c>
      <c r="B44" s="15"/>
      <c r="C44" s="15"/>
      <c r="D44" s="21"/>
    </row>
    <row r="45" spans="1:4" x14ac:dyDescent="0.25">
      <c r="A45" s="14" t="s">
        <v>58</v>
      </c>
      <c r="B45" s="15"/>
      <c r="C45" s="15"/>
      <c r="D45" s="21"/>
    </row>
    <row r="46" spans="1:4" x14ac:dyDescent="0.25">
      <c r="A46" s="14"/>
      <c r="B46" s="15"/>
      <c r="C46" s="15"/>
      <c r="D46" s="21"/>
    </row>
    <row r="47" spans="1:4" x14ac:dyDescent="0.25">
      <c r="A47" s="14"/>
      <c r="B47" s="2" t="s">
        <v>38</v>
      </c>
      <c r="D47" s="17"/>
    </row>
    <row r="48" spans="1:4" x14ac:dyDescent="0.25">
      <c r="A48" s="14"/>
      <c r="C48" t="s">
        <v>81</v>
      </c>
      <c r="D48" s="17"/>
    </row>
  </sheetData>
  <mergeCells count="7">
    <mergeCell ref="A40:D40"/>
    <mergeCell ref="B1:D1"/>
    <mergeCell ref="A4:D4"/>
    <mergeCell ref="A10:D10"/>
    <mergeCell ref="A14:D14"/>
    <mergeCell ref="A19:D19"/>
    <mergeCell ref="A28:D28"/>
  </mergeCells>
  <pageMargins left="0.7" right="0.7" top="0.75" bottom="0.75" header="0.3" footer="0.3"/>
  <pageSetup paperSize="9" scale="98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45"/>
  <sheetViews>
    <sheetView workbookViewId="0">
      <selection activeCell="A4" sqref="A4:D4"/>
    </sheetView>
  </sheetViews>
  <sheetFormatPr defaultRowHeight="15" x14ac:dyDescent="0.25"/>
  <cols>
    <col min="1" max="1" width="8.140625" customWidth="1"/>
    <col min="2" max="2" width="46.42578125" customWidth="1"/>
    <col min="3" max="3" width="12.42578125" customWidth="1"/>
    <col min="4" max="4" width="12.28515625" customWidth="1"/>
  </cols>
  <sheetData>
    <row r="1" spans="1:4" ht="16.5" customHeight="1" x14ac:dyDescent="0.25">
      <c r="B1" s="58" t="s">
        <v>51</v>
      </c>
      <c r="C1" s="58"/>
      <c r="D1" s="58"/>
    </row>
    <row r="2" spans="1:4" ht="16.5" customHeight="1" x14ac:dyDescent="0.25"/>
    <row r="3" spans="1:4" ht="16.5" customHeight="1" x14ac:dyDescent="0.25"/>
    <row r="4" spans="1:4" ht="69" customHeight="1" x14ac:dyDescent="0.25">
      <c r="A4" s="62" t="s">
        <v>52</v>
      </c>
      <c r="B4" s="62"/>
      <c r="C4" s="62"/>
      <c r="D4" s="62"/>
    </row>
    <row r="5" spans="1:4" ht="16.5" customHeight="1" x14ac:dyDescent="0.25">
      <c r="A5" s="3"/>
      <c r="B5" s="3"/>
      <c r="C5" s="3"/>
      <c r="D5" s="3"/>
    </row>
    <row r="6" spans="1:4" ht="16.5" customHeight="1" x14ac:dyDescent="0.25">
      <c r="A6" s="13" t="s">
        <v>0</v>
      </c>
      <c r="B6" s="13" t="s">
        <v>1</v>
      </c>
      <c r="C6" s="13" t="s">
        <v>2</v>
      </c>
      <c r="D6" s="13" t="s">
        <v>3</v>
      </c>
    </row>
    <row r="7" spans="1:4" ht="16.5" customHeight="1" x14ac:dyDescent="0.25">
      <c r="A7" s="3"/>
      <c r="B7" s="5" t="s">
        <v>4</v>
      </c>
      <c r="C7" s="3" t="s">
        <v>5</v>
      </c>
      <c r="D7" s="3">
        <f>D8+D9</f>
        <v>-356278.93</v>
      </c>
    </row>
    <row r="8" spans="1:4" ht="16.5" customHeight="1" x14ac:dyDescent="0.25">
      <c r="A8" s="3"/>
      <c r="B8" s="5" t="s">
        <v>7</v>
      </c>
      <c r="C8" s="3" t="s">
        <v>5</v>
      </c>
      <c r="D8" s="3">
        <v>-156776.24</v>
      </c>
    </row>
    <row r="9" spans="1:4" ht="16.5" customHeight="1" x14ac:dyDescent="0.25">
      <c r="A9" s="3"/>
      <c r="B9" s="5" t="s">
        <v>6</v>
      </c>
      <c r="C9" s="3" t="s">
        <v>5</v>
      </c>
      <c r="D9" s="3">
        <v>-199502.69</v>
      </c>
    </row>
    <row r="10" spans="1:4" ht="16.5" customHeight="1" x14ac:dyDescent="0.25">
      <c r="A10" s="59" t="s">
        <v>50</v>
      </c>
      <c r="B10" s="59"/>
      <c r="C10" s="59"/>
      <c r="D10" s="59"/>
    </row>
    <row r="11" spans="1:4" ht="16.5" customHeight="1" x14ac:dyDescent="0.25">
      <c r="A11" s="7" t="s">
        <v>9</v>
      </c>
      <c r="B11" s="8" t="s">
        <v>10</v>
      </c>
      <c r="C11" s="3" t="s">
        <v>5</v>
      </c>
      <c r="D11" s="3">
        <v>110275.92</v>
      </c>
    </row>
    <row r="12" spans="1:4" ht="16.5" customHeight="1" x14ac:dyDescent="0.25">
      <c r="A12" s="7" t="s">
        <v>13</v>
      </c>
      <c r="B12" s="9" t="s">
        <v>11</v>
      </c>
      <c r="C12" s="3" t="s">
        <v>5</v>
      </c>
      <c r="D12" s="3">
        <v>87835.4</v>
      </c>
    </row>
    <row r="13" spans="1:4" ht="16.5" customHeight="1" x14ac:dyDescent="0.25">
      <c r="A13" s="10"/>
      <c r="B13" s="11" t="s">
        <v>15</v>
      </c>
      <c r="C13" s="3" t="s">
        <v>5</v>
      </c>
      <c r="D13" s="3">
        <f>D10+D11+D12</f>
        <v>198111.32</v>
      </c>
    </row>
    <row r="14" spans="1:4" ht="16.5" customHeight="1" x14ac:dyDescent="0.25">
      <c r="A14" s="59" t="s">
        <v>42</v>
      </c>
      <c r="B14" s="59"/>
      <c r="C14" s="59"/>
      <c r="D14" s="59"/>
    </row>
    <row r="15" spans="1:4" ht="16.5" customHeight="1" x14ac:dyDescent="0.25">
      <c r="A15" s="7" t="s">
        <v>17</v>
      </c>
      <c r="B15" s="8" t="s">
        <v>10</v>
      </c>
      <c r="C15" s="3" t="s">
        <v>5</v>
      </c>
      <c r="D15" s="3">
        <v>92561.9</v>
      </c>
    </row>
    <row r="16" spans="1:4" ht="16.5" customHeight="1" x14ac:dyDescent="0.25">
      <c r="A16" s="7" t="s">
        <v>21</v>
      </c>
      <c r="B16" s="9" t="s">
        <v>11</v>
      </c>
      <c r="C16" s="3" t="s">
        <v>5</v>
      </c>
      <c r="D16" s="3">
        <v>59314.04</v>
      </c>
    </row>
    <row r="17" spans="1:4" ht="16.5" customHeight="1" x14ac:dyDescent="0.25">
      <c r="A17" s="7" t="s">
        <v>22</v>
      </c>
      <c r="B17" s="3" t="s">
        <v>12</v>
      </c>
      <c r="C17" s="3" t="s">
        <v>5</v>
      </c>
      <c r="D17" s="3"/>
    </row>
    <row r="18" spans="1:4" ht="16.5" customHeight="1" x14ac:dyDescent="0.25">
      <c r="A18" s="10"/>
      <c r="B18" s="11" t="s">
        <v>15</v>
      </c>
      <c r="C18" s="3" t="s">
        <v>5</v>
      </c>
      <c r="D18" s="3">
        <f>D15+D16+D17</f>
        <v>151875.94</v>
      </c>
    </row>
    <row r="19" spans="1:4" ht="16.5" customHeight="1" x14ac:dyDescent="0.25">
      <c r="A19" s="59" t="s">
        <v>43</v>
      </c>
      <c r="B19" s="59"/>
      <c r="C19" s="59"/>
      <c r="D19" s="59"/>
    </row>
    <row r="20" spans="1:4" ht="16.5" customHeight="1" x14ac:dyDescent="0.25">
      <c r="A20" s="7" t="s">
        <v>27</v>
      </c>
      <c r="B20" s="3" t="s">
        <v>18</v>
      </c>
      <c r="C20" s="3" t="s">
        <v>5</v>
      </c>
      <c r="D20" s="3">
        <v>71679.350000000006</v>
      </c>
    </row>
    <row r="21" spans="1:4" ht="16.5" customHeight="1" x14ac:dyDescent="0.25">
      <c r="A21" s="7" t="s">
        <v>32</v>
      </c>
      <c r="B21" s="3" t="s">
        <v>19</v>
      </c>
      <c r="C21" s="3" t="s">
        <v>5</v>
      </c>
      <c r="D21" s="3">
        <v>5666.8</v>
      </c>
    </row>
    <row r="22" spans="1:4" ht="16.5" customHeight="1" x14ac:dyDescent="0.25">
      <c r="A22" s="7" t="s">
        <v>33</v>
      </c>
      <c r="B22" s="3" t="s">
        <v>20</v>
      </c>
      <c r="C22" s="3" t="s">
        <v>5</v>
      </c>
      <c r="D22" s="3">
        <v>2499.17</v>
      </c>
    </row>
    <row r="23" spans="1:4" ht="16.5" customHeight="1" x14ac:dyDescent="0.25">
      <c r="A23" s="7" t="s">
        <v>34</v>
      </c>
      <c r="B23" s="3" t="s">
        <v>24</v>
      </c>
      <c r="C23" s="3" t="s">
        <v>5</v>
      </c>
      <c r="D23" s="3"/>
    </row>
    <row r="24" spans="1:4" ht="16.5" customHeight="1" x14ac:dyDescent="0.25">
      <c r="A24" s="7" t="s">
        <v>35</v>
      </c>
      <c r="B24" s="3" t="s">
        <v>26</v>
      </c>
      <c r="C24" s="3" t="s">
        <v>5</v>
      </c>
      <c r="D24" s="3"/>
    </row>
    <row r="25" spans="1:4" ht="16.5" customHeight="1" x14ac:dyDescent="0.25">
      <c r="A25" s="10"/>
      <c r="B25" s="12" t="s">
        <v>15</v>
      </c>
      <c r="C25" s="3" t="s">
        <v>5</v>
      </c>
      <c r="D25" s="3">
        <f>D20+D21+D22+D23+D24</f>
        <v>79845.320000000007</v>
      </c>
    </row>
    <row r="26" spans="1:4" ht="16.5" customHeight="1" x14ac:dyDescent="0.25">
      <c r="A26" s="59" t="s">
        <v>44</v>
      </c>
      <c r="B26" s="59"/>
      <c r="C26" s="59"/>
      <c r="D26" s="59"/>
    </row>
    <row r="27" spans="1:4" ht="16.5" customHeight="1" x14ac:dyDescent="0.25">
      <c r="A27" s="7" t="s">
        <v>45</v>
      </c>
      <c r="B27" s="3" t="s">
        <v>10</v>
      </c>
      <c r="C27" s="3" t="s">
        <v>5</v>
      </c>
      <c r="D27" s="3">
        <v>39977.589999999997</v>
      </c>
    </row>
    <row r="28" spans="1:4" ht="16.5" customHeight="1" x14ac:dyDescent="0.25">
      <c r="A28" s="7" t="s">
        <v>46</v>
      </c>
      <c r="B28" s="3" t="s">
        <v>11</v>
      </c>
      <c r="C28" s="3" t="s">
        <v>5</v>
      </c>
      <c r="D28" s="3">
        <v>44471.53</v>
      </c>
    </row>
    <row r="29" spans="1:4" ht="16.5" customHeight="1" x14ac:dyDescent="0.25">
      <c r="A29" s="7" t="s">
        <v>47</v>
      </c>
      <c r="B29" s="3" t="s">
        <v>31</v>
      </c>
      <c r="C29" s="3" t="s">
        <v>5</v>
      </c>
      <c r="D29" s="3">
        <v>2980.6</v>
      </c>
    </row>
    <row r="30" spans="1:4" ht="16.5" customHeight="1" x14ac:dyDescent="0.25">
      <c r="A30" s="7" t="s">
        <v>48</v>
      </c>
      <c r="B30" s="3" t="s">
        <v>29</v>
      </c>
      <c r="C30" s="3" t="s">
        <v>5</v>
      </c>
      <c r="D30" s="3">
        <v>146994.70000000001</v>
      </c>
    </row>
    <row r="31" spans="1:4" ht="16.5" customHeight="1" x14ac:dyDescent="0.25">
      <c r="A31" s="7" t="s">
        <v>49</v>
      </c>
      <c r="B31" s="3" t="s">
        <v>30</v>
      </c>
      <c r="C31" s="3" t="s">
        <v>5</v>
      </c>
      <c r="D31" s="3">
        <v>21165.78</v>
      </c>
    </row>
    <row r="32" spans="1:4" ht="16.5" customHeight="1" x14ac:dyDescent="0.25">
      <c r="A32" s="10"/>
      <c r="B32" s="12" t="s">
        <v>36</v>
      </c>
      <c r="C32" s="3" t="s">
        <v>5</v>
      </c>
      <c r="D32" s="3">
        <f>D27+D28+D29+D30+D31</f>
        <v>255590.2</v>
      </c>
    </row>
    <row r="33" spans="1:4" ht="16.5" customHeight="1" x14ac:dyDescent="0.25">
      <c r="A33" s="10"/>
      <c r="B33" s="5" t="s">
        <v>37</v>
      </c>
      <c r="C33" s="3" t="s">
        <v>5</v>
      </c>
      <c r="D33" s="3">
        <f>D34+D35</f>
        <v>-284248.31</v>
      </c>
    </row>
    <row r="34" spans="1:4" ht="16.5" customHeight="1" x14ac:dyDescent="0.25">
      <c r="A34" s="10"/>
      <c r="B34" s="5" t="s">
        <v>7</v>
      </c>
      <c r="C34" s="3" t="s">
        <v>5</v>
      </c>
      <c r="D34" s="3">
        <f>D8+D15-D20-D21-D22</f>
        <v>-144059.66</v>
      </c>
    </row>
    <row r="35" spans="1:4" ht="16.5" customHeight="1" x14ac:dyDescent="0.25">
      <c r="A35" s="10"/>
      <c r="B35" s="5" t="s">
        <v>6</v>
      </c>
      <c r="C35" s="3" t="s">
        <v>5</v>
      </c>
      <c r="D35" s="3">
        <f>D9+D16-D24</f>
        <v>-140188.65</v>
      </c>
    </row>
    <row r="36" spans="1:4" ht="16.5" customHeight="1" x14ac:dyDescent="0.25">
      <c r="A36" s="1"/>
    </row>
    <row r="37" spans="1:4" ht="16.5" customHeight="1" x14ac:dyDescent="0.25">
      <c r="A37" s="60" t="s">
        <v>53</v>
      </c>
      <c r="B37" s="61"/>
      <c r="C37" s="61"/>
      <c r="D37" s="61"/>
    </row>
    <row r="38" spans="1:4" ht="16.5" customHeight="1" x14ac:dyDescent="0.25">
      <c r="A38" s="14" t="s">
        <v>54</v>
      </c>
      <c r="B38" s="15"/>
      <c r="C38" s="15"/>
      <c r="D38" s="15"/>
    </row>
    <row r="39" spans="1:4" ht="16.5" customHeight="1" x14ac:dyDescent="0.25">
      <c r="A39" s="14" t="s">
        <v>55</v>
      </c>
      <c r="B39" s="15"/>
      <c r="C39" s="15"/>
      <c r="D39" s="15"/>
    </row>
    <row r="40" spans="1:4" ht="16.5" customHeight="1" x14ac:dyDescent="0.25">
      <c r="A40" s="14" t="s">
        <v>56</v>
      </c>
      <c r="B40" s="15"/>
      <c r="C40" s="15"/>
      <c r="D40" s="15"/>
    </row>
    <row r="41" spans="1:4" ht="16.5" customHeight="1" x14ac:dyDescent="0.25">
      <c r="A41" s="14" t="s">
        <v>57</v>
      </c>
      <c r="B41" s="15"/>
      <c r="C41" s="15"/>
      <c r="D41" s="15"/>
    </row>
    <row r="42" spans="1:4" ht="16.5" customHeight="1" x14ac:dyDescent="0.25">
      <c r="A42" s="14" t="s">
        <v>58</v>
      </c>
      <c r="B42" s="15"/>
      <c r="C42" s="15"/>
      <c r="D42" s="15"/>
    </row>
    <row r="43" spans="1:4" ht="16.5" customHeight="1" x14ac:dyDescent="0.25">
      <c r="A43" s="14"/>
      <c r="B43" s="15"/>
      <c r="C43" s="15"/>
      <c r="D43" s="15"/>
    </row>
    <row r="44" spans="1:4" ht="16.5" customHeight="1" x14ac:dyDescent="0.25">
      <c r="A44" s="14"/>
      <c r="B44" s="2" t="s">
        <v>38</v>
      </c>
    </row>
    <row r="45" spans="1:4" ht="16.5" customHeight="1" x14ac:dyDescent="0.25">
      <c r="A45" s="14"/>
      <c r="C45" t="s">
        <v>39</v>
      </c>
    </row>
  </sheetData>
  <mergeCells count="7">
    <mergeCell ref="A37:D37"/>
    <mergeCell ref="A26:D26"/>
    <mergeCell ref="B1:D1"/>
    <mergeCell ref="A4:D4"/>
    <mergeCell ref="A10:D10"/>
    <mergeCell ref="A14:D14"/>
    <mergeCell ref="A19:D19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B38" sqref="B38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115</v>
      </c>
      <c r="C1" s="58"/>
      <c r="D1" s="58"/>
    </row>
    <row r="4" spans="1:4" ht="68.25" customHeight="1" x14ac:dyDescent="0.25">
      <c r="A4" s="62" t="s">
        <v>116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55" t="s">
        <v>0</v>
      </c>
      <c r="B6" s="55" t="s">
        <v>1</v>
      </c>
      <c r="C6" s="55" t="s">
        <v>2</v>
      </c>
      <c r="D6" s="19" t="s">
        <v>3</v>
      </c>
    </row>
    <row r="7" spans="1:4" x14ac:dyDescent="0.25">
      <c r="A7" s="27"/>
      <c r="B7" s="28" t="s">
        <v>112</v>
      </c>
      <c r="C7" s="27" t="s">
        <v>5</v>
      </c>
      <c r="D7" s="29">
        <v>-279786.26</v>
      </c>
    </row>
    <row r="8" spans="1:4" x14ac:dyDescent="0.25">
      <c r="A8" s="27"/>
      <c r="B8" s="28" t="s">
        <v>7</v>
      </c>
      <c r="C8" s="27" t="s">
        <v>5</v>
      </c>
      <c r="D8" s="30">
        <v>-1149.6500000000001</v>
      </c>
    </row>
    <row r="9" spans="1:4" x14ac:dyDescent="0.25">
      <c r="A9" s="27"/>
      <c r="B9" s="28" t="s">
        <v>6</v>
      </c>
      <c r="C9" s="27" t="s">
        <v>5</v>
      </c>
      <c r="D9" s="30">
        <v>-278636.61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291179.07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52317.15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343496.22000000003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339526.73</v>
      </c>
    </row>
    <row r="16" spans="1:4" x14ac:dyDescent="0.25">
      <c r="A16" s="7" t="s">
        <v>21</v>
      </c>
      <c r="B16" s="9" t="s">
        <v>11</v>
      </c>
      <c r="C16" s="3" t="s">
        <v>5</v>
      </c>
      <c r="D16" s="18">
        <v>75668.72</v>
      </c>
    </row>
    <row r="17" spans="1:4" hidden="1" x14ac:dyDescent="0.25">
      <c r="A17" s="7" t="s">
        <v>87</v>
      </c>
      <c r="B17" s="25" t="s">
        <v>67</v>
      </c>
      <c r="C17" s="3" t="s">
        <v>5</v>
      </c>
      <c r="D17" s="18"/>
    </row>
    <row r="18" spans="1:4" hidden="1" x14ac:dyDescent="0.25">
      <c r="A18" s="7" t="s">
        <v>22</v>
      </c>
      <c r="B18" s="3" t="s">
        <v>12</v>
      </c>
      <c r="C18" s="3" t="s">
        <v>5</v>
      </c>
      <c r="D18" s="18"/>
    </row>
    <row r="19" spans="1:4" x14ac:dyDescent="0.25">
      <c r="A19" s="10"/>
      <c r="B19" s="11" t="s">
        <v>15</v>
      </c>
      <c r="C19" s="3" t="s">
        <v>5</v>
      </c>
      <c r="D19" s="20">
        <f>D15+D16+D18+D17</f>
        <v>415195.44999999995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145589.53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14961.12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9274.39</v>
      </c>
    </row>
    <row r="24" spans="1:4" x14ac:dyDescent="0.25">
      <c r="A24" s="7" t="s">
        <v>34</v>
      </c>
      <c r="B24" s="3" t="s">
        <v>24</v>
      </c>
      <c r="C24" s="3" t="s">
        <v>5</v>
      </c>
      <c r="D24" s="18">
        <v>111407.87</v>
      </c>
    </row>
    <row r="25" spans="1:4" hidden="1" x14ac:dyDescent="0.25">
      <c r="A25" s="7" t="s">
        <v>77</v>
      </c>
      <c r="B25" s="3" t="s">
        <v>79</v>
      </c>
      <c r="C25" s="3" t="s">
        <v>5</v>
      </c>
      <c r="D25" s="18"/>
    </row>
    <row r="26" spans="1:4" x14ac:dyDescent="0.25">
      <c r="A26" s="7" t="s">
        <v>35</v>
      </c>
      <c r="B26" s="3" t="s">
        <v>26</v>
      </c>
      <c r="C26" s="3" t="s">
        <v>5</v>
      </c>
      <c r="D26" s="18">
        <v>0</v>
      </c>
    </row>
    <row r="27" spans="1:4" x14ac:dyDescent="0.25">
      <c r="A27" s="10"/>
      <c r="B27" s="12" t="s">
        <v>15</v>
      </c>
      <c r="C27" s="3" t="s">
        <v>5</v>
      </c>
      <c r="D27" s="20">
        <f>D21+D22+D23+D24+D26</f>
        <v>281232.90999999997</v>
      </c>
    </row>
    <row r="28" spans="1:4" x14ac:dyDescent="0.25">
      <c r="A28" s="31"/>
      <c r="B28" s="32" t="s">
        <v>117</v>
      </c>
      <c r="C28" s="33" t="s">
        <v>5</v>
      </c>
      <c r="D28" s="34">
        <f>D29+D30</f>
        <v>-145823.72</v>
      </c>
    </row>
    <row r="29" spans="1:4" x14ac:dyDescent="0.25">
      <c r="A29" s="31"/>
      <c r="B29" s="32" t="s">
        <v>7</v>
      </c>
      <c r="C29" s="33" t="s">
        <v>5</v>
      </c>
      <c r="D29" s="35">
        <f>D8+D15+D18-D21-D22-D23-D24</f>
        <v>57144.169999999984</v>
      </c>
    </row>
    <row r="30" spans="1:4" x14ac:dyDescent="0.25">
      <c r="A30" s="31"/>
      <c r="B30" s="32" t="s">
        <v>6</v>
      </c>
      <c r="C30" s="33" t="s">
        <v>5</v>
      </c>
      <c r="D30" s="35">
        <f>D9+D16-D26</f>
        <v>-202967.88999999998</v>
      </c>
    </row>
    <row r="31" spans="1:4" x14ac:dyDescent="0.25">
      <c r="A31" s="59" t="s">
        <v>44</v>
      </c>
      <c r="B31" s="59"/>
      <c r="C31" s="59"/>
      <c r="D31" s="59"/>
    </row>
    <row r="32" spans="1:4" x14ac:dyDescent="0.25">
      <c r="A32" s="7" t="s">
        <v>45</v>
      </c>
      <c r="B32" s="3" t="s">
        <v>10</v>
      </c>
      <c r="C32" s="3" t="s">
        <v>5</v>
      </c>
      <c r="D32" s="18">
        <v>33439.22</v>
      </c>
    </row>
    <row r="33" spans="1:4" x14ac:dyDescent="0.25">
      <c r="A33" s="7" t="s">
        <v>46</v>
      </c>
      <c r="B33" s="3" t="s">
        <v>11</v>
      </c>
      <c r="C33" s="3" t="s">
        <v>5</v>
      </c>
      <c r="D33" s="18">
        <v>2930.74</v>
      </c>
    </row>
    <row r="34" spans="1:4" x14ac:dyDescent="0.25">
      <c r="A34" s="7" t="s">
        <v>47</v>
      </c>
      <c r="B34" s="3" t="s">
        <v>31</v>
      </c>
      <c r="C34" s="3" t="s">
        <v>5</v>
      </c>
      <c r="D34" s="18">
        <v>6925.82</v>
      </c>
    </row>
    <row r="35" spans="1:4" x14ac:dyDescent="0.25">
      <c r="A35" s="7" t="s">
        <v>48</v>
      </c>
      <c r="B35" s="3" t="s">
        <v>29</v>
      </c>
      <c r="C35" s="3" t="s">
        <v>5</v>
      </c>
      <c r="D35" s="18">
        <v>165836.54999999999</v>
      </c>
    </row>
    <row r="36" spans="1:4" x14ac:dyDescent="0.25">
      <c r="A36" s="7" t="s">
        <v>49</v>
      </c>
      <c r="B36" s="3" t="s">
        <v>30</v>
      </c>
      <c r="C36" s="3" t="s">
        <v>5</v>
      </c>
      <c r="D36" s="18">
        <v>23309.55</v>
      </c>
    </row>
    <row r="37" spans="1:4" x14ac:dyDescent="0.25">
      <c r="A37" s="10"/>
      <c r="B37" s="12" t="s">
        <v>36</v>
      </c>
      <c r="C37" s="3" t="s">
        <v>5</v>
      </c>
      <c r="D37" s="20">
        <f>D32+D33+D34+D35+D36</f>
        <v>232441.87999999998</v>
      </c>
    </row>
    <row r="38" spans="1:4" x14ac:dyDescent="0.25">
      <c r="A38" s="1"/>
    </row>
    <row r="39" spans="1:4" x14ac:dyDescent="0.25">
      <c r="A39" s="14"/>
      <c r="B39" s="15"/>
      <c r="C39" s="15"/>
      <c r="D39" s="21"/>
    </row>
    <row r="40" spans="1:4" x14ac:dyDescent="0.25">
      <c r="A40" s="14"/>
      <c r="B40" s="2" t="s">
        <v>38</v>
      </c>
    </row>
    <row r="41" spans="1:4" x14ac:dyDescent="0.25">
      <c r="A41" s="14"/>
      <c r="C41" t="s">
        <v>118</v>
      </c>
    </row>
  </sheetData>
  <mergeCells count="6">
    <mergeCell ref="B1:D1"/>
    <mergeCell ref="A4:D4"/>
    <mergeCell ref="A10:D10"/>
    <mergeCell ref="A14:D14"/>
    <mergeCell ref="A20:D20"/>
    <mergeCell ref="A31:D31"/>
  </mergeCells>
  <pageMargins left="0.7" right="0.7" top="0.75" bottom="0.75" header="0.3" footer="0.3"/>
  <pageSetup paperSize="9" scale="96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52"/>
  <sheetViews>
    <sheetView workbookViewId="0">
      <selection sqref="A1:D1048576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40</v>
      </c>
      <c r="C1" s="58"/>
      <c r="D1" s="58"/>
    </row>
    <row r="4" spans="1:4" ht="59.25" customHeight="1" x14ac:dyDescent="0.25">
      <c r="A4" s="62" t="s">
        <v>75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24" t="s">
        <v>0</v>
      </c>
      <c r="B6" s="24" t="s">
        <v>1</v>
      </c>
      <c r="C6" s="24" t="s">
        <v>2</v>
      </c>
      <c r="D6" s="19" t="s">
        <v>3</v>
      </c>
    </row>
    <row r="7" spans="1:4" x14ac:dyDescent="0.25">
      <c r="A7" s="27"/>
      <c r="B7" s="28" t="s">
        <v>4</v>
      </c>
      <c r="C7" s="27" t="s">
        <v>5</v>
      </c>
      <c r="D7" s="29">
        <f>D8+D9</f>
        <v>580627.44000000006</v>
      </c>
    </row>
    <row r="8" spans="1:4" x14ac:dyDescent="0.25">
      <c r="A8" s="27"/>
      <c r="B8" s="28" t="s">
        <v>7</v>
      </c>
      <c r="C8" s="27" t="s">
        <v>5</v>
      </c>
      <c r="D8" s="30">
        <v>561193.89</v>
      </c>
    </row>
    <row r="9" spans="1:4" x14ac:dyDescent="0.25">
      <c r="A9" s="27"/>
      <c r="B9" s="28" t="s">
        <v>6</v>
      </c>
      <c r="C9" s="27" t="s">
        <v>5</v>
      </c>
      <c r="D9" s="30">
        <v>19433.55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157857.9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57952.98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215810.88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139685.20000000001</v>
      </c>
    </row>
    <row r="16" spans="1:4" x14ac:dyDescent="0.25">
      <c r="A16" s="7" t="s">
        <v>21</v>
      </c>
      <c r="B16" s="9" t="s">
        <v>11</v>
      </c>
      <c r="C16" s="3" t="s">
        <v>5</v>
      </c>
      <c r="D16" s="18">
        <v>53622.62</v>
      </c>
    </row>
    <row r="17" spans="1:4" x14ac:dyDescent="0.25">
      <c r="A17" s="7" t="s">
        <v>87</v>
      </c>
      <c r="B17" s="25" t="s">
        <v>67</v>
      </c>
      <c r="C17" s="3" t="s">
        <v>5</v>
      </c>
      <c r="D17" s="18">
        <v>14097.56</v>
      </c>
    </row>
    <row r="18" spans="1:4" x14ac:dyDescent="0.25">
      <c r="A18" s="7" t="s">
        <v>22</v>
      </c>
      <c r="B18" s="3" t="s">
        <v>12</v>
      </c>
      <c r="C18" s="3" t="s">
        <v>5</v>
      </c>
      <c r="D18" s="18">
        <v>587949.87</v>
      </c>
    </row>
    <row r="19" spans="1:4" x14ac:dyDescent="0.25">
      <c r="A19" s="10"/>
      <c r="B19" s="11" t="s">
        <v>15</v>
      </c>
      <c r="C19" s="3" t="s">
        <v>5</v>
      </c>
      <c r="D19" s="20">
        <f>D15+D16+D18+D17</f>
        <v>795355.25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102607.64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7971.36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3771.5</v>
      </c>
    </row>
    <row r="24" spans="1:4" x14ac:dyDescent="0.25">
      <c r="A24" s="7" t="s">
        <v>34</v>
      </c>
      <c r="B24" s="3" t="s">
        <v>24</v>
      </c>
      <c r="C24" s="3" t="s">
        <v>5</v>
      </c>
      <c r="D24" s="18">
        <f>D25+D26</f>
        <v>610485</v>
      </c>
    </row>
    <row r="25" spans="1:4" x14ac:dyDescent="0.25">
      <c r="A25" s="7" t="s">
        <v>76</v>
      </c>
      <c r="B25" s="3" t="s">
        <v>78</v>
      </c>
      <c r="C25" s="3" t="s">
        <v>5</v>
      </c>
      <c r="D25" s="18">
        <v>550000</v>
      </c>
    </row>
    <row r="26" spans="1:4" x14ac:dyDescent="0.25">
      <c r="A26" s="7" t="s">
        <v>77</v>
      </c>
      <c r="B26" s="3" t="s">
        <v>79</v>
      </c>
      <c r="C26" s="3" t="s">
        <v>5</v>
      </c>
      <c r="D26" s="18">
        <v>60485</v>
      </c>
    </row>
    <row r="27" spans="1:4" x14ac:dyDescent="0.25">
      <c r="A27" s="7" t="s">
        <v>35</v>
      </c>
      <c r="B27" s="3" t="s">
        <v>26</v>
      </c>
      <c r="C27" s="3" t="s">
        <v>5</v>
      </c>
      <c r="D27" s="18"/>
    </row>
    <row r="28" spans="1:4" x14ac:dyDescent="0.25">
      <c r="A28" s="10"/>
      <c r="B28" s="12" t="s">
        <v>15</v>
      </c>
      <c r="C28" s="3" t="s">
        <v>5</v>
      </c>
      <c r="D28" s="20">
        <f>D21+D22+D23+D24+D27</f>
        <v>724835.5</v>
      </c>
    </row>
    <row r="29" spans="1:4" x14ac:dyDescent="0.25">
      <c r="A29" s="31"/>
      <c r="B29" s="32" t="s">
        <v>86</v>
      </c>
      <c r="C29" s="33" t="s">
        <v>5</v>
      </c>
      <c r="D29" s="34">
        <f>D30+D31</f>
        <v>651147.18999999994</v>
      </c>
    </row>
    <row r="30" spans="1:4" x14ac:dyDescent="0.25">
      <c r="A30" s="31"/>
      <c r="B30" s="32" t="s">
        <v>7</v>
      </c>
      <c r="C30" s="33" t="s">
        <v>5</v>
      </c>
      <c r="D30" s="35">
        <f>D8+D15+D18-D21-D22-D23-D24</f>
        <v>563993.46</v>
      </c>
    </row>
    <row r="31" spans="1:4" x14ac:dyDescent="0.25">
      <c r="A31" s="31"/>
      <c r="B31" s="32" t="s">
        <v>6</v>
      </c>
      <c r="C31" s="33" t="s">
        <v>5</v>
      </c>
      <c r="D31" s="35">
        <f>D9+D16+D17-D27</f>
        <v>87153.73</v>
      </c>
    </row>
    <row r="32" spans="1:4" x14ac:dyDescent="0.25">
      <c r="A32" s="59" t="s">
        <v>44</v>
      </c>
      <c r="B32" s="59"/>
      <c r="C32" s="59"/>
      <c r="D32" s="59"/>
    </row>
    <row r="33" spans="1:4" x14ac:dyDescent="0.25">
      <c r="A33" s="7" t="s">
        <v>45</v>
      </c>
      <c r="B33" s="3" t="s">
        <v>10</v>
      </c>
      <c r="C33" s="3" t="s">
        <v>5</v>
      </c>
      <c r="D33" s="18">
        <f>18172.7+21060.48</f>
        <v>39233.18</v>
      </c>
    </row>
    <row r="34" spans="1:4" x14ac:dyDescent="0.25">
      <c r="A34" s="7" t="s">
        <v>46</v>
      </c>
      <c r="B34" s="3" t="s">
        <v>11</v>
      </c>
      <c r="C34" s="3" t="s">
        <v>5</v>
      </c>
      <c r="D34" s="18">
        <f>8905.17+4330.36</f>
        <v>13235.529999999999</v>
      </c>
    </row>
    <row r="35" spans="1:4" x14ac:dyDescent="0.25">
      <c r="A35" s="7" t="s">
        <v>47</v>
      </c>
      <c r="B35" s="3" t="s">
        <v>31</v>
      </c>
      <c r="C35" s="3" t="s">
        <v>5</v>
      </c>
      <c r="D35" s="18">
        <f>2934.42+360.45+2000</f>
        <v>5294.87</v>
      </c>
    </row>
    <row r="36" spans="1:4" x14ac:dyDescent="0.25">
      <c r="A36" s="7" t="s">
        <v>48</v>
      </c>
      <c r="B36" s="3" t="s">
        <v>29</v>
      </c>
      <c r="C36" s="3" t="s">
        <v>5</v>
      </c>
      <c r="D36" s="18">
        <f>57054.58+47214.2</f>
        <v>104268.78</v>
      </c>
    </row>
    <row r="37" spans="1:4" x14ac:dyDescent="0.25">
      <c r="A37" s="7" t="s">
        <v>49</v>
      </c>
      <c r="B37" s="3" t="s">
        <v>30</v>
      </c>
      <c r="C37" s="3" t="s">
        <v>5</v>
      </c>
      <c r="D37" s="18">
        <f>3826.87+2743.01+2889.93+3000</f>
        <v>12459.81</v>
      </c>
    </row>
    <row r="38" spans="1:4" x14ac:dyDescent="0.25">
      <c r="A38" s="7" t="s">
        <v>64</v>
      </c>
      <c r="B38" s="3" t="s">
        <v>80</v>
      </c>
      <c r="C38" s="3" t="s">
        <v>5</v>
      </c>
      <c r="D38" s="18">
        <v>267.67</v>
      </c>
    </row>
    <row r="39" spans="1:4" x14ac:dyDescent="0.25">
      <c r="A39" s="7" t="s">
        <v>65</v>
      </c>
      <c r="B39" s="3" t="s">
        <v>66</v>
      </c>
      <c r="C39" s="3" t="s">
        <v>5</v>
      </c>
      <c r="D39" s="18">
        <f>602.96+506.53</f>
        <v>1109.49</v>
      </c>
    </row>
    <row r="40" spans="1:4" x14ac:dyDescent="0.25">
      <c r="A40" s="10"/>
      <c r="B40" s="12" t="s">
        <v>36</v>
      </c>
      <c r="C40" s="3" t="s">
        <v>5</v>
      </c>
      <c r="D40" s="20">
        <f>D33+D34+D35+D36+D37+D38+D39</f>
        <v>175869.33</v>
      </c>
    </row>
    <row r="41" spans="1:4" x14ac:dyDescent="0.25">
      <c r="A41" s="1"/>
    </row>
    <row r="42" spans="1:4" x14ac:dyDescent="0.25">
      <c r="A42" s="60" t="s">
        <v>53</v>
      </c>
      <c r="B42" s="61"/>
      <c r="C42" s="61"/>
      <c r="D42" s="61"/>
    </row>
    <row r="43" spans="1:4" x14ac:dyDescent="0.25">
      <c r="A43" s="14" t="s">
        <v>54</v>
      </c>
      <c r="B43" s="15"/>
      <c r="C43" s="15"/>
      <c r="D43" s="21"/>
    </row>
    <row r="44" spans="1:4" x14ac:dyDescent="0.25">
      <c r="A44" s="14" t="s">
        <v>55</v>
      </c>
      <c r="B44" s="15"/>
      <c r="C44" s="15"/>
      <c r="D44" s="21"/>
    </row>
    <row r="45" spans="1:4" x14ac:dyDescent="0.25">
      <c r="A45" s="14" t="s">
        <v>56</v>
      </c>
      <c r="B45" s="15"/>
      <c r="C45" s="15"/>
      <c r="D45" s="21"/>
    </row>
    <row r="46" spans="1:4" x14ac:dyDescent="0.25">
      <c r="A46" s="14" t="s">
        <v>57</v>
      </c>
      <c r="B46" s="15"/>
      <c r="C46" s="15"/>
      <c r="D46" s="21"/>
    </row>
    <row r="47" spans="1:4" x14ac:dyDescent="0.25">
      <c r="A47" s="14" t="s">
        <v>58</v>
      </c>
      <c r="B47" s="15"/>
      <c r="C47" s="15"/>
      <c r="D47" s="21"/>
    </row>
    <row r="48" spans="1:4" x14ac:dyDescent="0.25">
      <c r="A48" s="14"/>
      <c r="B48" s="15"/>
      <c r="C48" s="15"/>
      <c r="D48" s="21"/>
    </row>
    <row r="49" spans="1:3" x14ac:dyDescent="0.25">
      <c r="A49" s="14"/>
      <c r="B49" s="2" t="s">
        <v>38</v>
      </c>
    </row>
    <row r="50" spans="1:3" x14ac:dyDescent="0.25">
      <c r="A50" s="14"/>
      <c r="C50" t="s">
        <v>81</v>
      </c>
    </row>
    <row r="52" spans="1:3" x14ac:dyDescent="0.25">
      <c r="A52" s="36" t="s">
        <v>88</v>
      </c>
    </row>
  </sheetData>
  <mergeCells count="7">
    <mergeCell ref="A42:D42"/>
    <mergeCell ref="B1:D1"/>
    <mergeCell ref="A4:D4"/>
    <mergeCell ref="A10:D10"/>
    <mergeCell ref="A14:D14"/>
    <mergeCell ref="A20:D20"/>
    <mergeCell ref="A32:D32"/>
  </mergeCells>
  <pageMargins left="0.7" right="0.7" top="0.75" bottom="0.75" header="0.3" footer="0.3"/>
  <pageSetup paperSize="9" scale="92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7"/>
  <sheetViews>
    <sheetView workbookViewId="0">
      <selection activeCell="G37" sqref="G37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51</v>
      </c>
      <c r="C1" s="58"/>
      <c r="D1" s="58"/>
    </row>
    <row r="4" spans="1:4" ht="61.5" customHeight="1" x14ac:dyDescent="0.25">
      <c r="A4" s="62" t="s">
        <v>82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24" t="s">
        <v>0</v>
      </c>
      <c r="B6" s="24" t="s">
        <v>1</v>
      </c>
      <c r="C6" s="24" t="s">
        <v>2</v>
      </c>
      <c r="D6" s="19" t="s">
        <v>3</v>
      </c>
    </row>
    <row r="7" spans="1:4" x14ac:dyDescent="0.25">
      <c r="A7" s="27"/>
      <c r="B7" s="28" t="s">
        <v>83</v>
      </c>
      <c r="C7" s="27" t="s">
        <v>5</v>
      </c>
      <c r="D7" s="29">
        <f>D8+D9</f>
        <v>0</v>
      </c>
    </row>
    <row r="8" spans="1:4" x14ac:dyDescent="0.25">
      <c r="A8" s="27"/>
      <c r="B8" s="28" t="s">
        <v>7</v>
      </c>
      <c r="C8" s="27" t="s">
        <v>5</v>
      </c>
      <c r="D8" s="30"/>
    </row>
    <row r="9" spans="1:4" x14ac:dyDescent="0.25">
      <c r="A9" s="27"/>
      <c r="B9" s="28" t="s">
        <v>6</v>
      </c>
      <c r="C9" s="27" t="s">
        <v>5</v>
      </c>
      <c r="D9" s="30"/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87320.88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32851.32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120172.20000000001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69875.53</v>
      </c>
    </row>
    <row r="16" spans="1:4" x14ac:dyDescent="0.25">
      <c r="A16" s="7" t="s">
        <v>21</v>
      </c>
      <c r="B16" s="9" t="s">
        <v>11</v>
      </c>
      <c r="C16" s="3" t="s">
        <v>5</v>
      </c>
      <c r="D16" s="18">
        <v>26288.14</v>
      </c>
    </row>
    <row r="17" spans="1:4" x14ac:dyDescent="0.25">
      <c r="A17" s="7" t="s">
        <v>22</v>
      </c>
      <c r="B17" s="3" t="s">
        <v>12</v>
      </c>
      <c r="C17" s="3" t="s">
        <v>5</v>
      </c>
      <c r="D17" s="18">
        <v>12000</v>
      </c>
    </row>
    <row r="18" spans="1:4" x14ac:dyDescent="0.25">
      <c r="A18" s="7" t="s">
        <v>23</v>
      </c>
      <c r="B18" s="3" t="s">
        <v>85</v>
      </c>
      <c r="C18" s="3" t="s">
        <v>5</v>
      </c>
      <c r="D18" s="18">
        <v>30000</v>
      </c>
    </row>
    <row r="19" spans="1:4" x14ac:dyDescent="0.25">
      <c r="A19" s="10"/>
      <c r="B19" s="11" t="s">
        <v>15</v>
      </c>
      <c r="C19" s="3" t="s">
        <v>5</v>
      </c>
      <c r="D19" s="20">
        <f>D15+D16+D17</f>
        <v>108163.67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43660.44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4238.88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1886.64</v>
      </c>
    </row>
    <row r="24" spans="1:4" x14ac:dyDescent="0.25">
      <c r="A24" s="7" t="s">
        <v>34</v>
      </c>
      <c r="B24" s="3" t="s">
        <v>24</v>
      </c>
      <c r="C24" s="3" t="s">
        <v>5</v>
      </c>
      <c r="D24" s="18"/>
    </row>
    <row r="25" spans="1:4" x14ac:dyDescent="0.25">
      <c r="A25" s="7" t="s">
        <v>35</v>
      </c>
      <c r="B25" s="3" t="s">
        <v>26</v>
      </c>
      <c r="C25" s="3" t="s">
        <v>5</v>
      </c>
      <c r="D25" s="18"/>
    </row>
    <row r="26" spans="1:4" x14ac:dyDescent="0.25">
      <c r="A26" s="7" t="s">
        <v>71</v>
      </c>
      <c r="B26" s="3" t="s">
        <v>84</v>
      </c>
      <c r="C26" s="3" t="s">
        <v>5</v>
      </c>
      <c r="D26" s="18">
        <v>25600</v>
      </c>
    </row>
    <row r="27" spans="1:4" x14ac:dyDescent="0.25">
      <c r="A27" s="10"/>
      <c r="B27" s="12" t="s">
        <v>15</v>
      </c>
      <c r="C27" s="3" t="s">
        <v>5</v>
      </c>
      <c r="D27" s="20">
        <f>D21+D22+D23+D24+D25</f>
        <v>49785.96</v>
      </c>
    </row>
    <row r="28" spans="1:4" x14ac:dyDescent="0.25">
      <c r="A28" s="31"/>
      <c r="B28" s="32" t="s">
        <v>86</v>
      </c>
      <c r="C28" s="33" t="s">
        <v>5</v>
      </c>
      <c r="D28" s="34">
        <f>D29+D30</f>
        <v>62777.71</v>
      </c>
    </row>
    <row r="29" spans="1:4" x14ac:dyDescent="0.25">
      <c r="A29" s="31"/>
      <c r="B29" s="32" t="s">
        <v>7</v>
      </c>
      <c r="C29" s="33" t="s">
        <v>5</v>
      </c>
      <c r="D29" s="35">
        <f>D15+D17+D18-D21-D22-D23-D24-D26</f>
        <v>36489.57</v>
      </c>
    </row>
    <row r="30" spans="1:4" x14ac:dyDescent="0.25">
      <c r="A30" s="31"/>
      <c r="B30" s="32" t="s">
        <v>6</v>
      </c>
      <c r="C30" s="33" t="s">
        <v>5</v>
      </c>
      <c r="D30" s="35">
        <f>D16-D25</f>
        <v>26288.14</v>
      </c>
    </row>
    <row r="31" spans="1:4" x14ac:dyDescent="0.25">
      <c r="A31" s="59" t="s">
        <v>44</v>
      </c>
      <c r="B31" s="59"/>
      <c r="C31" s="59"/>
      <c r="D31" s="59"/>
    </row>
    <row r="32" spans="1:4" x14ac:dyDescent="0.25">
      <c r="A32" s="7" t="s">
        <v>45</v>
      </c>
      <c r="B32" s="3" t="s">
        <v>10</v>
      </c>
      <c r="C32" s="3" t="s">
        <v>5</v>
      </c>
      <c r="D32" s="18">
        <v>17445.349999999999</v>
      </c>
    </row>
    <row r="33" spans="1:4" x14ac:dyDescent="0.25">
      <c r="A33" s="7" t="s">
        <v>46</v>
      </c>
      <c r="B33" s="3" t="s">
        <v>11</v>
      </c>
      <c r="C33" s="3" t="s">
        <v>5</v>
      </c>
      <c r="D33" s="18">
        <v>6563.18</v>
      </c>
    </row>
    <row r="34" spans="1:4" x14ac:dyDescent="0.25">
      <c r="A34" s="7" t="s">
        <v>47</v>
      </c>
      <c r="B34" s="3" t="s">
        <v>31</v>
      </c>
      <c r="C34" s="3" t="s">
        <v>5</v>
      </c>
      <c r="D34" s="18">
        <v>25085.19</v>
      </c>
    </row>
    <row r="35" spans="1:4" x14ac:dyDescent="0.25">
      <c r="A35" s="7" t="s">
        <v>48</v>
      </c>
      <c r="B35" s="3" t="s">
        <v>29</v>
      </c>
      <c r="C35" s="3" t="s">
        <v>5</v>
      </c>
      <c r="D35" s="18">
        <f>1897.37+8007.34+52401.58</f>
        <v>62306.29</v>
      </c>
    </row>
    <row r="36" spans="1:4" x14ac:dyDescent="0.25">
      <c r="A36" s="7" t="s">
        <v>49</v>
      </c>
      <c r="B36" s="3" t="s">
        <v>30</v>
      </c>
      <c r="C36" s="3" t="s">
        <v>5</v>
      </c>
      <c r="D36" s="18">
        <f>3567.32+3202.05</f>
        <v>6769.3700000000008</v>
      </c>
    </row>
    <row r="37" spans="1:4" x14ac:dyDescent="0.25">
      <c r="A37" s="10"/>
      <c r="B37" s="12" t="s">
        <v>36</v>
      </c>
      <c r="C37" s="3" t="s">
        <v>5</v>
      </c>
      <c r="D37" s="20">
        <f>D32+D33+D34+D35+D36</f>
        <v>118169.38</v>
      </c>
    </row>
    <row r="38" spans="1:4" x14ac:dyDescent="0.25">
      <c r="A38" s="1"/>
    </row>
    <row r="39" spans="1:4" x14ac:dyDescent="0.25">
      <c r="A39" s="60" t="s">
        <v>53</v>
      </c>
      <c r="B39" s="61"/>
      <c r="C39" s="61"/>
      <c r="D39" s="61"/>
    </row>
    <row r="40" spans="1:4" x14ac:dyDescent="0.25">
      <c r="A40" s="14" t="s">
        <v>54</v>
      </c>
      <c r="B40" s="15"/>
      <c r="C40" s="15"/>
      <c r="D40" s="21"/>
    </row>
    <row r="41" spans="1:4" x14ac:dyDescent="0.25">
      <c r="A41" s="14" t="s">
        <v>55</v>
      </c>
      <c r="B41" s="15"/>
      <c r="C41" s="15"/>
      <c r="D41" s="21"/>
    </row>
    <row r="42" spans="1:4" x14ac:dyDescent="0.25">
      <c r="A42" s="14" t="s">
        <v>56</v>
      </c>
      <c r="B42" s="15"/>
      <c r="C42" s="15"/>
      <c r="D42" s="21"/>
    </row>
    <row r="43" spans="1:4" x14ac:dyDescent="0.25">
      <c r="A43" s="14" t="s">
        <v>57</v>
      </c>
      <c r="B43" s="15"/>
      <c r="C43" s="15"/>
      <c r="D43" s="21"/>
    </row>
    <row r="44" spans="1:4" x14ac:dyDescent="0.25">
      <c r="A44" s="14" t="s">
        <v>58</v>
      </c>
      <c r="B44" s="15"/>
      <c r="C44" s="15"/>
      <c r="D44" s="21"/>
    </row>
    <row r="45" spans="1:4" x14ac:dyDescent="0.25">
      <c r="A45" s="14"/>
      <c r="B45" s="15"/>
      <c r="C45" s="15"/>
      <c r="D45" s="21"/>
    </row>
    <row r="46" spans="1:4" x14ac:dyDescent="0.25">
      <c r="A46" s="14"/>
      <c r="B46" s="2" t="s">
        <v>38</v>
      </c>
    </row>
    <row r="47" spans="1:4" x14ac:dyDescent="0.25">
      <c r="A47" s="14"/>
      <c r="C47" t="s">
        <v>81</v>
      </c>
    </row>
  </sheetData>
  <mergeCells count="7">
    <mergeCell ref="A39:D39"/>
    <mergeCell ref="B1:D1"/>
    <mergeCell ref="A4:D4"/>
    <mergeCell ref="A10:D10"/>
    <mergeCell ref="A14:D14"/>
    <mergeCell ref="A20:D20"/>
    <mergeCell ref="A31:D3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51"/>
  <sheetViews>
    <sheetView workbookViewId="0">
      <selection sqref="A1:D1048576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40</v>
      </c>
      <c r="C1" s="58"/>
      <c r="D1" s="58"/>
    </row>
    <row r="4" spans="1:4" ht="63.75" customHeight="1" x14ac:dyDescent="0.25">
      <c r="A4" s="62" t="s">
        <v>107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51" t="s">
        <v>0</v>
      </c>
      <c r="B6" s="51" t="s">
        <v>1</v>
      </c>
      <c r="C6" s="51" t="s">
        <v>2</v>
      </c>
      <c r="D6" s="19" t="s">
        <v>3</v>
      </c>
    </row>
    <row r="7" spans="1:4" x14ac:dyDescent="0.25">
      <c r="A7" s="27"/>
      <c r="B7" s="28" t="s">
        <v>4</v>
      </c>
      <c r="C7" s="27" t="s">
        <v>5</v>
      </c>
      <c r="D7" s="29">
        <f>D8+D9</f>
        <v>19998.900000000001</v>
      </c>
    </row>
    <row r="8" spans="1:4" x14ac:dyDescent="0.25">
      <c r="A8" s="27"/>
      <c r="B8" s="28" t="s">
        <v>7</v>
      </c>
      <c r="C8" s="27" t="s">
        <v>5</v>
      </c>
      <c r="D8" s="30">
        <v>2537.61</v>
      </c>
    </row>
    <row r="9" spans="1:4" x14ac:dyDescent="0.25">
      <c r="A9" s="27"/>
      <c r="B9" s="28" t="s">
        <v>6</v>
      </c>
      <c r="C9" s="27" t="s">
        <v>5</v>
      </c>
      <c r="D9" s="30">
        <v>17461.29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162097.74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59901.42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221999.15999999997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129908.69</v>
      </c>
    </row>
    <row r="16" spans="1:4" ht="30" hidden="1" x14ac:dyDescent="0.25">
      <c r="A16" s="7" t="s">
        <v>90</v>
      </c>
      <c r="B16" s="38" t="s">
        <v>91</v>
      </c>
      <c r="C16" s="3" t="s">
        <v>5</v>
      </c>
      <c r="D16" s="18"/>
    </row>
    <row r="17" spans="1:4" x14ac:dyDescent="0.25">
      <c r="A17" s="7" t="s">
        <v>21</v>
      </c>
      <c r="B17" s="9" t="s">
        <v>11</v>
      </c>
      <c r="C17" s="3" t="s">
        <v>5</v>
      </c>
      <c r="D17" s="18">
        <v>49986.93</v>
      </c>
    </row>
    <row r="18" spans="1:4" hidden="1" x14ac:dyDescent="0.25">
      <c r="A18" s="7" t="s">
        <v>87</v>
      </c>
      <c r="B18" s="50" t="s">
        <v>105</v>
      </c>
      <c r="C18" s="3" t="s">
        <v>5</v>
      </c>
      <c r="D18" s="18"/>
    </row>
    <row r="19" spans="1:4" x14ac:dyDescent="0.25">
      <c r="A19" s="10"/>
      <c r="B19" s="11" t="s">
        <v>15</v>
      </c>
      <c r="C19" s="3" t="s">
        <v>5</v>
      </c>
      <c r="D19" s="20">
        <f>D15+D16+D17+D18</f>
        <v>179895.62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105363.53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8253.6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3507.53</v>
      </c>
    </row>
    <row r="24" spans="1:4" x14ac:dyDescent="0.25">
      <c r="A24" s="7" t="s">
        <v>34</v>
      </c>
      <c r="B24" s="3" t="s">
        <v>24</v>
      </c>
      <c r="C24" s="3" t="s">
        <v>5</v>
      </c>
      <c r="D24" s="18">
        <v>0</v>
      </c>
    </row>
    <row r="25" spans="1:4" x14ac:dyDescent="0.25">
      <c r="A25" s="7" t="s">
        <v>35</v>
      </c>
      <c r="B25" s="3" t="s">
        <v>26</v>
      </c>
      <c r="C25" s="3" t="s">
        <v>5</v>
      </c>
      <c r="D25" s="18">
        <f>D26</f>
        <v>0</v>
      </c>
    </row>
    <row r="26" spans="1:4" hidden="1" x14ac:dyDescent="0.25">
      <c r="A26" s="7" t="s">
        <v>59</v>
      </c>
      <c r="B26" s="3" t="s">
        <v>106</v>
      </c>
      <c r="C26" s="3" t="s">
        <v>5</v>
      </c>
      <c r="D26" s="18"/>
    </row>
    <row r="27" spans="1:4" x14ac:dyDescent="0.25">
      <c r="A27" s="10"/>
      <c r="B27" s="12" t="s">
        <v>15</v>
      </c>
      <c r="C27" s="3" t="s">
        <v>5</v>
      </c>
      <c r="D27" s="20">
        <f>D21+D22+D23+D24+D25</f>
        <v>117124.66</v>
      </c>
    </row>
    <row r="28" spans="1:4" x14ac:dyDescent="0.25">
      <c r="A28" s="31"/>
      <c r="B28" s="32" t="s">
        <v>86</v>
      </c>
      <c r="C28" s="33" t="s">
        <v>5</v>
      </c>
      <c r="D28" s="34">
        <f>D29+D30</f>
        <v>82769.859999999986</v>
      </c>
    </row>
    <row r="29" spans="1:4" x14ac:dyDescent="0.25">
      <c r="A29" s="31"/>
      <c r="B29" s="32" t="s">
        <v>7</v>
      </c>
      <c r="C29" s="33" t="s">
        <v>5</v>
      </c>
      <c r="D29" s="35">
        <f>D8+D15+D16-D21-D22-D23-D24</f>
        <v>15321.63999999999</v>
      </c>
    </row>
    <row r="30" spans="1:4" x14ac:dyDescent="0.25">
      <c r="A30" s="31"/>
      <c r="B30" s="32" t="s">
        <v>6</v>
      </c>
      <c r="C30" s="33" t="s">
        <v>5</v>
      </c>
      <c r="D30" s="35">
        <f>D9+D17+D18-D25</f>
        <v>67448.22</v>
      </c>
    </row>
    <row r="31" spans="1:4" x14ac:dyDescent="0.25">
      <c r="A31" s="59" t="s">
        <v>44</v>
      </c>
      <c r="B31" s="59"/>
      <c r="C31" s="59"/>
      <c r="D31" s="59"/>
    </row>
    <row r="32" spans="1:4" x14ac:dyDescent="0.25">
      <c r="A32" s="7" t="s">
        <v>45</v>
      </c>
      <c r="B32" s="3" t="s">
        <v>10</v>
      </c>
      <c r="C32" s="3" t="s">
        <v>5</v>
      </c>
      <c r="D32" s="18">
        <v>107464.92</v>
      </c>
    </row>
    <row r="33" spans="1:4" x14ac:dyDescent="0.25">
      <c r="A33" s="7" t="s">
        <v>46</v>
      </c>
      <c r="B33" s="3" t="s">
        <v>11</v>
      </c>
      <c r="C33" s="3" t="s">
        <v>5</v>
      </c>
      <c r="D33" s="18">
        <v>28708.560000000001</v>
      </c>
    </row>
    <row r="34" spans="1:4" x14ac:dyDescent="0.25">
      <c r="A34" s="7" t="s">
        <v>47</v>
      </c>
      <c r="B34" s="3" t="s">
        <v>31</v>
      </c>
      <c r="C34" s="3" t="s">
        <v>5</v>
      </c>
      <c r="D34" s="18">
        <v>17238.560000000001</v>
      </c>
    </row>
    <row r="35" spans="1:4" x14ac:dyDescent="0.25">
      <c r="A35" s="7" t="s">
        <v>48</v>
      </c>
      <c r="B35" s="3" t="s">
        <v>29</v>
      </c>
      <c r="C35" s="3" t="s">
        <v>5</v>
      </c>
      <c r="D35" s="18">
        <v>312387.98</v>
      </c>
    </row>
    <row r="36" spans="1:4" x14ac:dyDescent="0.25">
      <c r="A36" s="7" t="s">
        <v>49</v>
      </c>
      <c r="B36" s="3" t="s">
        <v>30</v>
      </c>
      <c r="C36" s="3" t="s">
        <v>5</v>
      </c>
      <c r="D36" s="18">
        <v>46897.87</v>
      </c>
    </row>
    <row r="37" spans="1:4" ht="16.5" hidden="1" customHeight="1" x14ac:dyDescent="0.25">
      <c r="A37" s="7" t="s">
        <v>64</v>
      </c>
      <c r="B37" s="3" t="s">
        <v>80</v>
      </c>
      <c r="C37" s="3" t="s">
        <v>5</v>
      </c>
      <c r="D37" s="18"/>
    </row>
    <row r="38" spans="1:4" hidden="1" x14ac:dyDescent="0.25">
      <c r="A38" s="7" t="s">
        <v>65</v>
      </c>
      <c r="B38" s="3" t="s">
        <v>66</v>
      </c>
      <c r="C38" s="3" t="s">
        <v>5</v>
      </c>
      <c r="D38" s="18"/>
    </row>
    <row r="39" spans="1:4" x14ac:dyDescent="0.25">
      <c r="A39" s="10"/>
      <c r="B39" s="12" t="s">
        <v>36</v>
      </c>
      <c r="C39" s="3" t="s">
        <v>5</v>
      </c>
      <c r="D39" s="20">
        <f>D32+D33+D34+D35+D36+D37+D38</f>
        <v>512697.89</v>
      </c>
    </row>
    <row r="40" spans="1:4" x14ac:dyDescent="0.25">
      <c r="A40" s="1"/>
    </row>
    <row r="41" spans="1:4" x14ac:dyDescent="0.25">
      <c r="A41" s="60" t="s">
        <v>53</v>
      </c>
      <c r="B41" s="61"/>
      <c r="C41" s="61"/>
      <c r="D41" s="61"/>
    </row>
    <row r="42" spans="1:4" x14ac:dyDescent="0.25">
      <c r="A42" s="14" t="s">
        <v>54</v>
      </c>
      <c r="B42" s="15"/>
      <c r="C42" s="15"/>
      <c r="D42" s="21"/>
    </row>
    <row r="43" spans="1:4" x14ac:dyDescent="0.25">
      <c r="A43" s="14" t="s">
        <v>55</v>
      </c>
      <c r="B43" s="15"/>
      <c r="C43" s="15"/>
      <c r="D43" s="21"/>
    </row>
    <row r="44" spans="1:4" x14ac:dyDescent="0.25">
      <c r="A44" s="14" t="s">
        <v>56</v>
      </c>
      <c r="B44" s="15"/>
      <c r="C44" s="15"/>
      <c r="D44" s="21"/>
    </row>
    <row r="45" spans="1:4" x14ac:dyDescent="0.25">
      <c r="A45" s="14" t="s">
        <v>57</v>
      </c>
      <c r="B45" s="15"/>
      <c r="C45" s="15"/>
      <c r="D45" s="21"/>
    </row>
    <row r="46" spans="1:4" x14ac:dyDescent="0.25">
      <c r="A46" s="14" t="s">
        <v>58</v>
      </c>
      <c r="B46" s="15"/>
      <c r="C46" s="15"/>
      <c r="D46" s="21"/>
    </row>
    <row r="47" spans="1:4" x14ac:dyDescent="0.25">
      <c r="A47" s="14"/>
      <c r="B47" s="15"/>
      <c r="C47" s="15"/>
      <c r="D47" s="21"/>
    </row>
    <row r="48" spans="1:4" x14ac:dyDescent="0.25">
      <c r="A48" s="14"/>
      <c r="B48" s="2" t="s">
        <v>38</v>
      </c>
    </row>
    <row r="49" spans="1:3" x14ac:dyDescent="0.25">
      <c r="A49" s="14"/>
      <c r="C49" t="s">
        <v>81</v>
      </c>
    </row>
    <row r="51" spans="1:3" x14ac:dyDescent="0.25">
      <c r="A51" s="36" t="s">
        <v>88</v>
      </c>
    </row>
  </sheetData>
  <mergeCells count="7">
    <mergeCell ref="A41:D41"/>
    <mergeCell ref="B1:D1"/>
    <mergeCell ref="A4:D4"/>
    <mergeCell ref="A10:D10"/>
    <mergeCell ref="A14:D14"/>
    <mergeCell ref="A20:D20"/>
    <mergeCell ref="A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52"/>
  <sheetViews>
    <sheetView workbookViewId="0">
      <selection activeCell="J23" sqref="J23"/>
    </sheetView>
  </sheetViews>
  <sheetFormatPr defaultRowHeight="15" x14ac:dyDescent="0.25"/>
  <cols>
    <col min="2" max="2" width="46.140625" customWidth="1"/>
    <col min="4" max="4" width="13.7109375" style="17" customWidth="1"/>
    <col min="5" max="5" width="16.5703125" customWidth="1"/>
  </cols>
  <sheetData>
    <row r="1" spans="1:4" ht="16.5" customHeight="1" x14ac:dyDescent="0.25">
      <c r="B1" s="58" t="s">
        <v>51</v>
      </c>
      <c r="C1" s="58"/>
      <c r="D1" s="58"/>
    </row>
    <row r="2" spans="1:4" ht="16.5" customHeight="1" x14ac:dyDescent="0.25"/>
    <row r="3" spans="1:4" ht="16.5" customHeight="1" x14ac:dyDescent="0.25"/>
    <row r="4" spans="1:4" ht="63.75" customHeight="1" x14ac:dyDescent="0.25">
      <c r="A4" s="62" t="s">
        <v>108</v>
      </c>
      <c r="B4" s="62"/>
      <c r="C4" s="62"/>
      <c r="D4" s="62"/>
    </row>
    <row r="5" spans="1:4" ht="16.5" customHeight="1" x14ac:dyDescent="0.25">
      <c r="A5" s="3"/>
      <c r="B5" s="3"/>
      <c r="C5" s="3"/>
      <c r="D5" s="18"/>
    </row>
    <row r="6" spans="1:4" ht="16.5" customHeight="1" x14ac:dyDescent="0.25">
      <c r="A6" s="52" t="s">
        <v>0</v>
      </c>
      <c r="B6" s="52" t="s">
        <v>1</v>
      </c>
      <c r="C6" s="52" t="s">
        <v>2</v>
      </c>
      <c r="D6" s="19" t="s">
        <v>3</v>
      </c>
    </row>
    <row r="7" spans="1:4" ht="16.5" customHeight="1" x14ac:dyDescent="0.25">
      <c r="A7" s="27"/>
      <c r="B7" s="28" t="s">
        <v>4</v>
      </c>
      <c r="C7" s="27" t="s">
        <v>5</v>
      </c>
      <c r="D7" s="29">
        <f>D8+D9</f>
        <v>-28800.639999999999</v>
      </c>
    </row>
    <row r="8" spans="1:4" ht="16.5" customHeight="1" x14ac:dyDescent="0.25">
      <c r="A8" s="27"/>
      <c r="B8" s="28" t="s">
        <v>7</v>
      </c>
      <c r="C8" s="27" t="s">
        <v>5</v>
      </c>
      <c r="D8" s="30">
        <v>-55474.25</v>
      </c>
    </row>
    <row r="9" spans="1:4" ht="16.5" customHeight="1" x14ac:dyDescent="0.25">
      <c r="A9" s="27"/>
      <c r="B9" s="28" t="s">
        <v>6</v>
      </c>
      <c r="C9" s="27" t="s">
        <v>5</v>
      </c>
      <c r="D9" s="30">
        <v>26673.61</v>
      </c>
    </row>
    <row r="10" spans="1:4" ht="16.5" customHeight="1" x14ac:dyDescent="0.25">
      <c r="A10" s="59" t="s">
        <v>50</v>
      </c>
      <c r="B10" s="59"/>
      <c r="C10" s="59"/>
      <c r="D10" s="59"/>
    </row>
    <row r="11" spans="1:4" ht="16.5" customHeight="1" x14ac:dyDescent="0.25">
      <c r="A11" s="7" t="s">
        <v>9</v>
      </c>
      <c r="B11" s="8" t="s">
        <v>10</v>
      </c>
      <c r="C11" s="3" t="s">
        <v>5</v>
      </c>
      <c r="D11" s="18">
        <v>76550.100000000006</v>
      </c>
    </row>
    <row r="12" spans="1:4" ht="16.5" customHeight="1" x14ac:dyDescent="0.25">
      <c r="A12" s="7" t="s">
        <v>13</v>
      </c>
      <c r="B12" s="9" t="s">
        <v>11</v>
      </c>
      <c r="C12" s="3" t="s">
        <v>5</v>
      </c>
      <c r="D12" s="18">
        <v>30191.52</v>
      </c>
    </row>
    <row r="13" spans="1:4" ht="16.5" customHeight="1" x14ac:dyDescent="0.25">
      <c r="A13" s="10"/>
      <c r="B13" s="11" t="s">
        <v>15</v>
      </c>
      <c r="C13" s="3" t="s">
        <v>5</v>
      </c>
      <c r="D13" s="20">
        <f>D10+D11+D12</f>
        <v>106741.62000000001</v>
      </c>
    </row>
    <row r="14" spans="1:4" ht="16.5" customHeight="1" x14ac:dyDescent="0.25">
      <c r="A14" s="59" t="s">
        <v>42</v>
      </c>
      <c r="B14" s="59"/>
      <c r="C14" s="59"/>
      <c r="D14" s="59"/>
    </row>
    <row r="15" spans="1:4" ht="16.5" customHeight="1" x14ac:dyDescent="0.25">
      <c r="A15" s="7" t="s">
        <v>17</v>
      </c>
      <c r="B15" s="8" t="s">
        <v>10</v>
      </c>
      <c r="C15" s="3" t="s">
        <v>5</v>
      </c>
      <c r="D15" s="18">
        <v>70057.31</v>
      </c>
    </row>
    <row r="16" spans="1:4" ht="29.25" customHeight="1" x14ac:dyDescent="0.25">
      <c r="A16" s="7" t="s">
        <v>90</v>
      </c>
      <c r="B16" s="53" t="s">
        <v>91</v>
      </c>
      <c r="C16" s="3" t="s">
        <v>5</v>
      </c>
      <c r="D16" s="18">
        <v>19625.87</v>
      </c>
    </row>
    <row r="17" spans="1:4" ht="16.5" customHeight="1" x14ac:dyDescent="0.25">
      <c r="A17" s="7" t="s">
        <v>21</v>
      </c>
      <c r="B17" s="9" t="s">
        <v>11</v>
      </c>
      <c r="C17" s="3" t="s">
        <v>5</v>
      </c>
      <c r="D17" s="18">
        <v>27968.23</v>
      </c>
    </row>
    <row r="18" spans="1:4" ht="30" customHeight="1" x14ac:dyDescent="0.25">
      <c r="A18" s="7" t="s">
        <v>87</v>
      </c>
      <c r="B18" s="54" t="s">
        <v>89</v>
      </c>
      <c r="C18" s="3" t="s">
        <v>5</v>
      </c>
      <c r="D18" s="18">
        <v>7931.04</v>
      </c>
    </row>
    <row r="19" spans="1:4" ht="16.5" customHeight="1" x14ac:dyDescent="0.25">
      <c r="A19" s="10"/>
      <c r="B19" s="11" t="s">
        <v>15</v>
      </c>
      <c r="C19" s="3" t="s">
        <v>5</v>
      </c>
      <c r="D19" s="20">
        <f>D15+D16+D17+D18</f>
        <v>125582.44999999998</v>
      </c>
    </row>
    <row r="20" spans="1:4" ht="16.5" customHeight="1" x14ac:dyDescent="0.25">
      <c r="A20" s="59" t="s">
        <v>43</v>
      </c>
      <c r="B20" s="59"/>
      <c r="C20" s="59"/>
      <c r="D20" s="59"/>
    </row>
    <row r="21" spans="1:4" ht="16.5" customHeight="1" x14ac:dyDescent="0.25">
      <c r="A21" s="7" t="s">
        <v>27</v>
      </c>
      <c r="B21" s="3" t="s">
        <v>18</v>
      </c>
      <c r="C21" s="3" t="s">
        <v>5</v>
      </c>
      <c r="D21" s="18">
        <v>49757.57</v>
      </c>
    </row>
    <row r="22" spans="1:4" ht="16.5" customHeight="1" x14ac:dyDescent="0.25">
      <c r="A22" s="7" t="s">
        <v>32</v>
      </c>
      <c r="B22" s="3" t="s">
        <v>19</v>
      </c>
      <c r="C22" s="3" t="s">
        <v>5</v>
      </c>
      <c r="D22" s="18">
        <v>3895.68</v>
      </c>
    </row>
    <row r="23" spans="1:4" ht="16.5" customHeight="1" x14ac:dyDescent="0.25">
      <c r="A23" s="7" t="s">
        <v>33</v>
      </c>
      <c r="B23" s="3" t="s">
        <v>20</v>
      </c>
      <c r="C23" s="3" t="s">
        <v>5</v>
      </c>
      <c r="D23" s="18">
        <v>1891.55</v>
      </c>
    </row>
    <row r="24" spans="1:4" ht="16.5" customHeight="1" x14ac:dyDescent="0.25">
      <c r="A24" s="7" t="s">
        <v>34</v>
      </c>
      <c r="B24" s="3" t="s">
        <v>24</v>
      </c>
      <c r="C24" s="3" t="s">
        <v>5</v>
      </c>
      <c r="D24" s="18">
        <v>0</v>
      </c>
    </row>
    <row r="25" spans="1:4" ht="16.5" customHeight="1" x14ac:dyDescent="0.25">
      <c r="A25" s="7" t="s">
        <v>35</v>
      </c>
      <c r="B25" s="3" t="s">
        <v>26</v>
      </c>
      <c r="C25" s="3" t="s">
        <v>5</v>
      </c>
      <c r="D25" s="18">
        <v>79122.03</v>
      </c>
    </row>
    <row r="26" spans="1:4" ht="16.5" customHeight="1" x14ac:dyDescent="0.25">
      <c r="A26" s="7" t="s">
        <v>59</v>
      </c>
      <c r="B26" s="3" t="s">
        <v>61</v>
      </c>
      <c r="C26" s="3" t="s">
        <v>5</v>
      </c>
      <c r="D26" s="18">
        <v>68755</v>
      </c>
    </row>
    <row r="27" spans="1:4" ht="16.5" customHeight="1" x14ac:dyDescent="0.25">
      <c r="A27" s="7" t="s">
        <v>60</v>
      </c>
      <c r="B27" s="3" t="s">
        <v>109</v>
      </c>
      <c r="C27" s="3"/>
      <c r="D27" s="18">
        <v>10367.030000000001</v>
      </c>
    </row>
    <row r="28" spans="1:4" ht="16.5" customHeight="1" x14ac:dyDescent="0.25">
      <c r="A28" s="10"/>
      <c r="B28" s="12" t="s">
        <v>15</v>
      </c>
      <c r="C28" s="3" t="s">
        <v>5</v>
      </c>
      <c r="D28" s="20">
        <f>D21+D22+D23+D24+D25</f>
        <v>134666.83000000002</v>
      </c>
    </row>
    <row r="29" spans="1:4" ht="16.5" customHeight="1" x14ac:dyDescent="0.25">
      <c r="A29" s="31"/>
      <c r="B29" s="32" t="s">
        <v>86</v>
      </c>
      <c r="C29" s="33" t="s">
        <v>5</v>
      </c>
      <c r="D29" s="34">
        <f>D30+D31</f>
        <v>-37885.020000000004</v>
      </c>
    </row>
    <row r="30" spans="1:4" ht="16.5" customHeight="1" x14ac:dyDescent="0.25">
      <c r="A30" s="31"/>
      <c r="B30" s="32" t="s">
        <v>7</v>
      </c>
      <c r="C30" s="33" t="s">
        <v>5</v>
      </c>
      <c r="D30" s="35">
        <f>D8+D15+D16-D21-D22-D23-D24</f>
        <v>-21335.870000000006</v>
      </c>
    </row>
    <row r="31" spans="1:4" ht="16.5" customHeight="1" x14ac:dyDescent="0.25">
      <c r="A31" s="31"/>
      <c r="B31" s="32" t="s">
        <v>6</v>
      </c>
      <c r="C31" s="33" t="s">
        <v>5</v>
      </c>
      <c r="D31" s="35">
        <f>D9+D17+D18-D25</f>
        <v>-16549.150000000001</v>
      </c>
    </row>
    <row r="32" spans="1:4" ht="16.5" customHeight="1" x14ac:dyDescent="0.25">
      <c r="A32" s="59" t="s">
        <v>44</v>
      </c>
      <c r="B32" s="59"/>
      <c r="C32" s="59"/>
      <c r="D32" s="59"/>
    </row>
    <row r="33" spans="1:4" ht="16.5" customHeight="1" x14ac:dyDescent="0.25">
      <c r="A33" s="7" t="s">
        <v>45</v>
      </c>
      <c r="B33" s="3" t="s">
        <v>10</v>
      </c>
      <c r="C33" s="3" t="s">
        <v>5</v>
      </c>
      <c r="D33" s="18">
        <v>13788.59</v>
      </c>
    </row>
    <row r="34" spans="1:4" ht="16.5" customHeight="1" x14ac:dyDescent="0.25">
      <c r="A34" s="7" t="s">
        <v>46</v>
      </c>
      <c r="B34" s="3" t="s">
        <v>11</v>
      </c>
      <c r="C34" s="3" t="s">
        <v>5</v>
      </c>
      <c r="D34" s="18">
        <v>5301.36</v>
      </c>
    </row>
    <row r="35" spans="1:4" ht="16.5" customHeight="1" x14ac:dyDescent="0.25">
      <c r="A35" s="7" t="s">
        <v>47</v>
      </c>
      <c r="B35" s="3" t="s">
        <v>31</v>
      </c>
      <c r="C35" s="3" t="s">
        <v>5</v>
      </c>
      <c r="D35" s="18">
        <v>5203.47</v>
      </c>
    </row>
    <row r="36" spans="1:4" ht="16.5" customHeight="1" x14ac:dyDescent="0.25">
      <c r="A36" s="7" t="s">
        <v>48</v>
      </c>
      <c r="B36" s="3" t="s">
        <v>29</v>
      </c>
      <c r="C36" s="3" t="s">
        <v>5</v>
      </c>
      <c r="D36" s="18">
        <v>61578.98</v>
      </c>
    </row>
    <row r="37" spans="1:4" ht="16.5" customHeight="1" x14ac:dyDescent="0.25">
      <c r="A37" s="7" t="s">
        <v>49</v>
      </c>
      <c r="B37" s="3" t="s">
        <v>30</v>
      </c>
      <c r="C37" s="3" t="s">
        <v>5</v>
      </c>
      <c r="D37" s="18">
        <v>13159.87</v>
      </c>
    </row>
    <row r="38" spans="1:4" ht="16.5" hidden="1" customHeight="1" x14ac:dyDescent="0.25">
      <c r="A38" s="7" t="s">
        <v>64</v>
      </c>
      <c r="B38" s="3" t="s">
        <v>80</v>
      </c>
      <c r="C38" s="3" t="s">
        <v>5</v>
      </c>
      <c r="D38" s="18"/>
    </row>
    <row r="39" spans="1:4" ht="16.5" hidden="1" customHeight="1" x14ac:dyDescent="0.25">
      <c r="A39" s="7" t="s">
        <v>65</v>
      </c>
      <c r="B39" s="3" t="s">
        <v>66</v>
      </c>
      <c r="C39" s="3" t="s">
        <v>5</v>
      </c>
      <c r="D39" s="18"/>
    </row>
    <row r="40" spans="1:4" ht="16.5" customHeight="1" x14ac:dyDescent="0.25">
      <c r="A40" s="10"/>
      <c r="B40" s="12" t="s">
        <v>36</v>
      </c>
      <c r="C40" s="3" t="s">
        <v>5</v>
      </c>
      <c r="D40" s="20">
        <f>D33+D34+D35+D36+D37+D38+D39</f>
        <v>99032.27</v>
      </c>
    </row>
    <row r="41" spans="1:4" ht="16.5" customHeight="1" x14ac:dyDescent="0.25">
      <c r="A41" s="1"/>
    </row>
    <row r="42" spans="1:4" ht="16.5" customHeight="1" x14ac:dyDescent="0.25">
      <c r="A42" s="60" t="s">
        <v>53</v>
      </c>
      <c r="B42" s="61"/>
      <c r="C42" s="61"/>
      <c r="D42" s="61"/>
    </row>
    <row r="43" spans="1:4" ht="16.5" customHeight="1" x14ac:dyDescent="0.25">
      <c r="A43" s="14" t="s">
        <v>54</v>
      </c>
      <c r="B43" s="15"/>
      <c r="C43" s="15"/>
      <c r="D43" s="21"/>
    </row>
    <row r="44" spans="1:4" ht="16.5" customHeight="1" x14ac:dyDescent="0.25">
      <c r="A44" s="14" t="s">
        <v>55</v>
      </c>
      <c r="B44" s="15"/>
      <c r="C44" s="15"/>
      <c r="D44" s="21"/>
    </row>
    <row r="45" spans="1:4" ht="16.5" customHeight="1" x14ac:dyDescent="0.25">
      <c r="A45" s="14" t="s">
        <v>56</v>
      </c>
      <c r="B45" s="15"/>
      <c r="C45" s="15"/>
      <c r="D45" s="21"/>
    </row>
    <row r="46" spans="1:4" ht="16.5" customHeight="1" x14ac:dyDescent="0.25">
      <c r="A46" s="14" t="s">
        <v>57</v>
      </c>
      <c r="B46" s="15"/>
      <c r="C46" s="15"/>
      <c r="D46" s="21"/>
    </row>
    <row r="47" spans="1:4" ht="16.5" customHeight="1" x14ac:dyDescent="0.25">
      <c r="A47" s="14" t="s">
        <v>58</v>
      </c>
      <c r="B47" s="15"/>
      <c r="C47" s="15"/>
      <c r="D47" s="21"/>
    </row>
    <row r="48" spans="1:4" ht="16.5" customHeight="1" x14ac:dyDescent="0.25">
      <c r="A48" s="14"/>
      <c r="B48" s="15"/>
      <c r="C48" s="15"/>
      <c r="D48" s="21"/>
    </row>
    <row r="49" spans="1:3" x14ac:dyDescent="0.25">
      <c r="A49" s="14"/>
      <c r="B49" s="2" t="s">
        <v>38</v>
      </c>
    </row>
    <row r="50" spans="1:3" x14ac:dyDescent="0.25">
      <c r="A50" s="14"/>
      <c r="C50" t="s">
        <v>81</v>
      </c>
    </row>
    <row r="52" spans="1:3" x14ac:dyDescent="0.25">
      <c r="A52" s="36" t="s">
        <v>88</v>
      </c>
    </row>
  </sheetData>
  <mergeCells count="7">
    <mergeCell ref="A42:D42"/>
    <mergeCell ref="B1:D1"/>
    <mergeCell ref="A4:D4"/>
    <mergeCell ref="A10:D10"/>
    <mergeCell ref="A14:D14"/>
    <mergeCell ref="A20:D20"/>
    <mergeCell ref="A32:D32"/>
  </mergeCells>
  <pageMargins left="0.7" right="0.7" top="0.75" bottom="0.75" header="0.3" footer="0.3"/>
  <pageSetup paperSize="9" scale="8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XFD48"/>
    </sheetView>
  </sheetViews>
  <sheetFormatPr defaultRowHeight="15" x14ac:dyDescent="0.25"/>
  <cols>
    <col min="2" max="2" width="44.7109375" customWidth="1"/>
    <col min="4" max="4" width="14.140625" customWidth="1"/>
  </cols>
  <sheetData>
    <row r="1" spans="1:4" ht="16.5" customHeight="1" x14ac:dyDescent="0.25">
      <c r="B1" s="58" t="s">
        <v>51</v>
      </c>
      <c r="C1" s="58"/>
      <c r="D1" s="58"/>
    </row>
    <row r="2" spans="1:4" ht="16.5" customHeight="1" x14ac:dyDescent="0.25"/>
    <row r="3" spans="1:4" ht="16.5" customHeight="1" x14ac:dyDescent="0.25"/>
    <row r="4" spans="1:4" ht="63.75" customHeight="1" x14ac:dyDescent="0.25">
      <c r="A4" s="62" t="s">
        <v>63</v>
      </c>
      <c r="B4" s="62"/>
      <c r="C4" s="62"/>
      <c r="D4" s="62"/>
    </row>
    <row r="5" spans="1:4" ht="16.5" customHeight="1" x14ac:dyDescent="0.25">
      <c r="A5" s="3"/>
      <c r="B5" s="3"/>
      <c r="C5" s="3"/>
      <c r="D5" s="3"/>
    </row>
    <row r="6" spans="1:4" ht="16.5" customHeight="1" x14ac:dyDescent="0.25">
      <c r="A6" s="16" t="s">
        <v>0</v>
      </c>
      <c r="B6" s="16" t="s">
        <v>1</v>
      </c>
      <c r="C6" s="16" t="s">
        <v>2</v>
      </c>
      <c r="D6" s="16" t="s">
        <v>3</v>
      </c>
    </row>
    <row r="7" spans="1:4" ht="16.5" customHeight="1" x14ac:dyDescent="0.25">
      <c r="A7" s="3"/>
      <c r="B7" s="5" t="s">
        <v>4</v>
      </c>
      <c r="C7" s="3" t="s">
        <v>5</v>
      </c>
      <c r="D7" s="3">
        <f>D8+D9</f>
        <v>-28800.639999999999</v>
      </c>
    </row>
    <row r="8" spans="1:4" ht="16.5" customHeight="1" x14ac:dyDescent="0.25">
      <c r="A8" s="3"/>
      <c r="B8" s="5" t="s">
        <v>7</v>
      </c>
      <c r="C8" s="3" t="s">
        <v>5</v>
      </c>
      <c r="D8" s="3">
        <v>-55474.25</v>
      </c>
    </row>
    <row r="9" spans="1:4" ht="16.5" customHeight="1" x14ac:dyDescent="0.25">
      <c r="A9" s="3"/>
      <c r="B9" s="5" t="s">
        <v>6</v>
      </c>
      <c r="C9" s="3" t="s">
        <v>5</v>
      </c>
      <c r="D9" s="3">
        <v>26673.61</v>
      </c>
    </row>
    <row r="10" spans="1:4" ht="16.5" customHeight="1" x14ac:dyDescent="0.25">
      <c r="A10" s="59" t="s">
        <v>50</v>
      </c>
      <c r="B10" s="59"/>
      <c r="C10" s="59"/>
      <c r="D10" s="59"/>
    </row>
    <row r="11" spans="1:4" ht="16.5" customHeight="1" x14ac:dyDescent="0.25">
      <c r="A11" s="7" t="s">
        <v>9</v>
      </c>
      <c r="B11" s="8" t="s">
        <v>10</v>
      </c>
      <c r="C11" s="3" t="s">
        <v>5</v>
      </c>
      <c r="D11" s="3">
        <v>63174.94</v>
      </c>
    </row>
    <row r="12" spans="1:4" ht="16.5" customHeight="1" x14ac:dyDescent="0.25">
      <c r="A12" s="7" t="s">
        <v>13</v>
      </c>
      <c r="B12" s="9" t="s">
        <v>11</v>
      </c>
      <c r="C12" s="3" t="s">
        <v>5</v>
      </c>
      <c r="D12" s="3">
        <v>25159.599999999999</v>
      </c>
    </row>
    <row r="13" spans="1:4" ht="16.5" customHeight="1" x14ac:dyDescent="0.25">
      <c r="A13" s="10"/>
      <c r="B13" s="11" t="s">
        <v>15</v>
      </c>
      <c r="C13" s="3" t="s">
        <v>5</v>
      </c>
      <c r="D13" s="3">
        <f>D10+D11+D12</f>
        <v>88334.540000000008</v>
      </c>
    </row>
    <row r="14" spans="1:4" ht="16.5" customHeight="1" x14ac:dyDescent="0.25">
      <c r="A14" s="59" t="s">
        <v>42</v>
      </c>
      <c r="B14" s="59"/>
      <c r="C14" s="59"/>
      <c r="D14" s="59"/>
    </row>
    <row r="15" spans="1:4" ht="16.5" customHeight="1" x14ac:dyDescent="0.25">
      <c r="A15" s="7" t="s">
        <v>17</v>
      </c>
      <c r="B15" s="8" t="s">
        <v>10</v>
      </c>
      <c r="C15" s="3" t="s">
        <v>5</v>
      </c>
      <c r="D15" s="3">
        <v>54943.88</v>
      </c>
    </row>
    <row r="16" spans="1:4" ht="16.5" customHeight="1" x14ac:dyDescent="0.25">
      <c r="A16" s="7" t="s">
        <v>21</v>
      </c>
      <c r="B16" s="9" t="s">
        <v>11</v>
      </c>
      <c r="C16" s="3" t="s">
        <v>5</v>
      </c>
      <c r="D16" s="3">
        <f>22369.85+6989.02</f>
        <v>29358.87</v>
      </c>
    </row>
    <row r="17" spans="1:4" ht="16.5" customHeight="1" x14ac:dyDescent="0.25">
      <c r="A17" s="7" t="s">
        <v>22</v>
      </c>
      <c r="B17" s="3" t="s">
        <v>12</v>
      </c>
      <c r="C17" s="3" t="s">
        <v>5</v>
      </c>
      <c r="D17" s="3">
        <v>17119.27</v>
      </c>
    </row>
    <row r="18" spans="1:4" ht="16.5" customHeight="1" x14ac:dyDescent="0.25">
      <c r="A18" s="10"/>
      <c r="B18" s="11" t="s">
        <v>15</v>
      </c>
      <c r="C18" s="3" t="s">
        <v>5</v>
      </c>
      <c r="D18" s="3">
        <f>D15+D16+D17</f>
        <v>101422.02</v>
      </c>
    </row>
    <row r="19" spans="1:4" ht="16.5" customHeight="1" x14ac:dyDescent="0.25">
      <c r="A19" s="59" t="s">
        <v>43</v>
      </c>
      <c r="B19" s="59"/>
      <c r="C19" s="59"/>
      <c r="D19" s="59"/>
    </row>
    <row r="20" spans="1:4" ht="16.5" customHeight="1" x14ac:dyDescent="0.25">
      <c r="A20" s="7" t="s">
        <v>27</v>
      </c>
      <c r="B20" s="3" t="s">
        <v>18</v>
      </c>
      <c r="C20" s="3" t="s">
        <v>5</v>
      </c>
      <c r="D20" s="3">
        <v>41063.71</v>
      </c>
    </row>
    <row r="21" spans="1:4" ht="16.5" customHeight="1" x14ac:dyDescent="0.25">
      <c r="A21" s="7" t="s">
        <v>32</v>
      </c>
      <c r="B21" s="3" t="s">
        <v>19</v>
      </c>
      <c r="C21" s="3" t="s">
        <v>5</v>
      </c>
      <c r="D21" s="3">
        <v>326.39999999999998</v>
      </c>
    </row>
    <row r="22" spans="1:4" ht="16.5" customHeight="1" x14ac:dyDescent="0.25">
      <c r="A22" s="7" t="s">
        <v>33</v>
      </c>
      <c r="B22" s="3" t="s">
        <v>20</v>
      </c>
      <c r="C22" s="3" t="s">
        <v>5</v>
      </c>
      <c r="D22" s="3">
        <v>1483.48</v>
      </c>
    </row>
    <row r="23" spans="1:4" ht="16.5" customHeight="1" x14ac:dyDescent="0.25">
      <c r="A23" s="7" t="s">
        <v>34</v>
      </c>
      <c r="B23" s="3" t="s">
        <v>24</v>
      </c>
      <c r="C23" s="3" t="s">
        <v>5</v>
      </c>
      <c r="D23" s="3"/>
    </row>
    <row r="24" spans="1:4" ht="16.5" customHeight="1" x14ac:dyDescent="0.25">
      <c r="A24" s="7" t="s">
        <v>35</v>
      </c>
      <c r="B24" s="3" t="s">
        <v>26</v>
      </c>
      <c r="C24" s="3" t="s">
        <v>5</v>
      </c>
      <c r="D24" s="3">
        <f>D25+D26</f>
        <v>79122.03</v>
      </c>
    </row>
    <row r="25" spans="1:4" ht="16.5" customHeight="1" x14ac:dyDescent="0.25">
      <c r="A25" s="7" t="s">
        <v>59</v>
      </c>
      <c r="B25" s="3" t="s">
        <v>61</v>
      </c>
      <c r="C25" s="3" t="s">
        <v>5</v>
      </c>
      <c r="D25" s="3">
        <v>68755</v>
      </c>
    </row>
    <row r="26" spans="1:4" ht="16.5" customHeight="1" x14ac:dyDescent="0.25">
      <c r="A26" s="7" t="s">
        <v>60</v>
      </c>
      <c r="B26" s="3" t="s">
        <v>62</v>
      </c>
      <c r="C26" s="3" t="s">
        <v>5</v>
      </c>
      <c r="D26" s="3">
        <v>10367.030000000001</v>
      </c>
    </row>
    <row r="27" spans="1:4" ht="16.5" customHeight="1" x14ac:dyDescent="0.25">
      <c r="A27" s="10"/>
      <c r="B27" s="12" t="s">
        <v>15</v>
      </c>
      <c r="C27" s="3" t="s">
        <v>5</v>
      </c>
      <c r="D27" s="3">
        <f>D20+D21+D22+D23+D24</f>
        <v>121995.62</v>
      </c>
    </row>
    <row r="28" spans="1:4" ht="16.5" customHeight="1" x14ac:dyDescent="0.25">
      <c r="A28" s="59" t="s">
        <v>44</v>
      </c>
      <c r="B28" s="59"/>
      <c r="C28" s="59"/>
      <c r="D28" s="59"/>
    </row>
    <row r="29" spans="1:4" ht="16.5" customHeight="1" x14ac:dyDescent="0.25">
      <c r="A29" s="7" t="s">
        <v>45</v>
      </c>
      <c r="B29" s="3" t="s">
        <v>10</v>
      </c>
      <c r="C29" s="3" t="s">
        <v>5</v>
      </c>
      <c r="D29" s="3">
        <v>15526.86</v>
      </c>
    </row>
    <row r="30" spans="1:4" ht="16.5" customHeight="1" x14ac:dyDescent="0.25">
      <c r="A30" s="7" t="s">
        <v>46</v>
      </c>
      <c r="B30" s="3" t="s">
        <v>11</v>
      </c>
      <c r="C30" s="3" t="s">
        <v>5</v>
      </c>
      <c r="D30" s="3">
        <v>5867.82</v>
      </c>
    </row>
    <row r="31" spans="1:4" ht="16.5" customHeight="1" x14ac:dyDescent="0.25">
      <c r="A31" s="7" t="s">
        <v>47</v>
      </c>
      <c r="B31" s="3" t="s">
        <v>31</v>
      </c>
      <c r="C31" s="3" t="s">
        <v>5</v>
      </c>
      <c r="D31" s="3">
        <v>5203.47</v>
      </c>
    </row>
    <row r="32" spans="1:4" ht="16.5" customHeight="1" x14ac:dyDescent="0.25">
      <c r="A32" s="7" t="s">
        <v>48</v>
      </c>
      <c r="B32" s="3" t="s">
        <v>29</v>
      </c>
      <c r="C32" s="3" t="s">
        <v>5</v>
      </c>
      <c r="D32" s="3">
        <v>59667.58</v>
      </c>
    </row>
    <row r="33" spans="1:4" ht="16.5" customHeight="1" x14ac:dyDescent="0.25">
      <c r="A33" s="7" t="s">
        <v>49</v>
      </c>
      <c r="B33" s="3" t="s">
        <v>30</v>
      </c>
      <c r="C33" s="3" t="s">
        <v>5</v>
      </c>
      <c r="D33" s="3">
        <v>12439.39</v>
      </c>
    </row>
    <row r="34" spans="1:4" ht="16.5" customHeight="1" x14ac:dyDescent="0.25">
      <c r="A34" s="10"/>
      <c r="B34" s="12" t="s">
        <v>36</v>
      </c>
      <c r="C34" s="3" t="s">
        <v>5</v>
      </c>
      <c r="D34" s="3">
        <f>D29+D30+D31+D32+D33</f>
        <v>98705.12000000001</v>
      </c>
    </row>
    <row r="35" spans="1:4" ht="16.5" customHeight="1" x14ac:dyDescent="0.25">
      <c r="A35" s="10"/>
      <c r="B35" s="5" t="s">
        <v>37</v>
      </c>
      <c r="C35" s="3" t="s">
        <v>5</v>
      </c>
      <c r="D35" s="3">
        <f>D36+D37</f>
        <v>-66493.510000000009</v>
      </c>
    </row>
    <row r="36" spans="1:4" ht="16.5" customHeight="1" x14ac:dyDescent="0.25">
      <c r="A36" s="10"/>
      <c r="B36" s="5" t="s">
        <v>7</v>
      </c>
      <c r="C36" s="3" t="s">
        <v>5</v>
      </c>
      <c r="D36" s="3">
        <f>D8+D15-D20-D21-D22</f>
        <v>-43403.960000000006</v>
      </c>
    </row>
    <row r="37" spans="1:4" ht="16.5" customHeight="1" x14ac:dyDescent="0.25">
      <c r="A37" s="10"/>
      <c r="B37" s="5" t="s">
        <v>6</v>
      </c>
      <c r="C37" s="3" t="s">
        <v>5</v>
      </c>
      <c r="D37" s="3">
        <f>D9+D16-D24</f>
        <v>-23089.550000000003</v>
      </c>
    </row>
    <row r="38" spans="1:4" ht="16.5" customHeight="1" x14ac:dyDescent="0.25">
      <c r="A38" s="1"/>
    </row>
    <row r="39" spans="1:4" ht="16.5" customHeight="1" x14ac:dyDescent="0.25">
      <c r="A39" s="60" t="s">
        <v>53</v>
      </c>
      <c r="B39" s="61"/>
      <c r="C39" s="61"/>
      <c r="D39" s="61"/>
    </row>
    <row r="40" spans="1:4" ht="16.5" customHeight="1" x14ac:dyDescent="0.25">
      <c r="A40" s="14" t="s">
        <v>54</v>
      </c>
      <c r="B40" s="15"/>
      <c r="C40" s="15"/>
      <c r="D40" s="15"/>
    </row>
    <row r="41" spans="1:4" ht="16.5" customHeight="1" x14ac:dyDescent="0.25">
      <c r="A41" s="14" t="s">
        <v>55</v>
      </c>
      <c r="B41" s="15"/>
      <c r="C41" s="15"/>
      <c r="D41" s="15"/>
    </row>
    <row r="42" spans="1:4" ht="16.5" customHeight="1" x14ac:dyDescent="0.25">
      <c r="A42" s="14" t="s">
        <v>56</v>
      </c>
      <c r="B42" s="15"/>
      <c r="C42" s="15"/>
      <c r="D42" s="15"/>
    </row>
    <row r="43" spans="1:4" ht="16.5" customHeight="1" x14ac:dyDescent="0.25">
      <c r="A43" s="14" t="s">
        <v>57</v>
      </c>
      <c r="B43" s="15"/>
      <c r="C43" s="15"/>
      <c r="D43" s="15"/>
    </row>
    <row r="44" spans="1:4" ht="16.5" customHeight="1" x14ac:dyDescent="0.25">
      <c r="A44" s="14" t="s">
        <v>58</v>
      </c>
      <c r="B44" s="15"/>
      <c r="C44" s="15"/>
      <c r="D44" s="15"/>
    </row>
    <row r="45" spans="1:4" ht="16.5" customHeight="1" x14ac:dyDescent="0.25">
      <c r="A45" s="14"/>
      <c r="B45" s="15"/>
      <c r="C45" s="15"/>
      <c r="D45" s="15"/>
    </row>
    <row r="46" spans="1:4" ht="16.5" customHeight="1" x14ac:dyDescent="0.25">
      <c r="A46" s="14"/>
      <c r="B46" s="2" t="s">
        <v>38</v>
      </c>
    </row>
    <row r="47" spans="1:4" ht="16.5" customHeight="1" x14ac:dyDescent="0.25">
      <c r="A47" s="14"/>
      <c r="C47" t="s">
        <v>39</v>
      </c>
    </row>
  </sheetData>
  <mergeCells count="7">
    <mergeCell ref="A39:D39"/>
    <mergeCell ref="B1:D1"/>
    <mergeCell ref="A4:D4"/>
    <mergeCell ref="A10:D10"/>
    <mergeCell ref="A14:D14"/>
    <mergeCell ref="A19:D19"/>
    <mergeCell ref="A28:D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85"/>
  <sheetViews>
    <sheetView workbookViewId="0">
      <selection activeCell="C9" sqref="C9"/>
    </sheetView>
  </sheetViews>
  <sheetFormatPr defaultRowHeight="15" x14ac:dyDescent="0.25"/>
  <cols>
    <col min="1" max="1" width="7.85546875" customWidth="1"/>
    <col min="2" max="2" width="42.7109375" customWidth="1"/>
    <col min="3" max="3" width="11.5703125" customWidth="1"/>
    <col min="4" max="4" width="14.140625" customWidth="1"/>
  </cols>
  <sheetData>
    <row r="1" spans="1:4" x14ac:dyDescent="0.25">
      <c r="B1" s="58" t="s">
        <v>51</v>
      </c>
      <c r="C1" s="58"/>
      <c r="D1" s="58"/>
    </row>
    <row r="4" spans="1:4" ht="67.5" customHeight="1" x14ac:dyDescent="0.25">
      <c r="A4" s="62" t="s">
        <v>93</v>
      </c>
      <c r="B4" s="62"/>
      <c r="C4" s="62"/>
      <c r="D4" s="62"/>
    </row>
    <row r="5" spans="1:4" x14ac:dyDescent="0.25">
      <c r="A5" s="3"/>
      <c r="B5" s="3"/>
      <c r="C5" s="3"/>
      <c r="D5" s="3"/>
    </row>
    <row r="6" spans="1:4" x14ac:dyDescent="0.25">
      <c r="A6" s="39" t="s">
        <v>0</v>
      </c>
      <c r="B6" s="39" t="s">
        <v>1</v>
      </c>
      <c r="C6" s="39" t="s">
        <v>2</v>
      </c>
      <c r="D6" s="39" t="s">
        <v>3</v>
      </c>
    </row>
    <row r="7" spans="1:4" x14ac:dyDescent="0.25">
      <c r="A7" s="46"/>
      <c r="B7" s="45" t="s">
        <v>4</v>
      </c>
      <c r="C7" s="46" t="s">
        <v>5</v>
      </c>
      <c r="D7" s="47">
        <f>D8+D9</f>
        <v>25710.550000000003</v>
      </c>
    </row>
    <row r="8" spans="1:4" x14ac:dyDescent="0.25">
      <c r="A8" s="46"/>
      <c r="B8" s="45" t="s">
        <v>7</v>
      </c>
      <c r="C8" s="46" t="s">
        <v>5</v>
      </c>
      <c r="D8" s="47">
        <v>-9488.06</v>
      </c>
    </row>
    <row r="9" spans="1:4" x14ac:dyDescent="0.25">
      <c r="A9" s="46"/>
      <c r="B9" s="45" t="s">
        <v>6</v>
      </c>
      <c r="C9" s="46" t="s">
        <v>5</v>
      </c>
      <c r="D9" s="47">
        <v>35198.61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166484.04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65661.72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232145.76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152462.34</v>
      </c>
    </row>
    <row r="16" spans="1:4" x14ac:dyDescent="0.25">
      <c r="A16" s="7" t="s">
        <v>90</v>
      </c>
      <c r="B16" s="40" t="s">
        <v>95</v>
      </c>
      <c r="C16" s="3"/>
      <c r="D16" s="18">
        <v>79797.87</v>
      </c>
    </row>
    <row r="17" spans="1:4" x14ac:dyDescent="0.25">
      <c r="A17" s="7" t="s">
        <v>21</v>
      </c>
      <c r="B17" s="9" t="s">
        <v>11</v>
      </c>
      <c r="C17" s="3" t="s">
        <v>5</v>
      </c>
      <c r="D17" s="18">
        <v>60689.27</v>
      </c>
    </row>
    <row r="18" spans="1:4" x14ac:dyDescent="0.25">
      <c r="A18" s="7" t="s">
        <v>22</v>
      </c>
      <c r="B18" s="3" t="s">
        <v>94</v>
      </c>
      <c r="C18" s="3" t="s">
        <v>5</v>
      </c>
      <c r="D18" s="18">
        <v>31713.62</v>
      </c>
    </row>
    <row r="19" spans="1:4" x14ac:dyDescent="0.25">
      <c r="A19" s="10"/>
      <c r="B19" s="11" t="s">
        <v>15</v>
      </c>
      <c r="C19" s="3" t="s">
        <v>5</v>
      </c>
      <c r="D19" s="20">
        <f>D15+D17+D18</f>
        <v>244865.22999999998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108214.63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8472.48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4116.4799999999996</v>
      </c>
    </row>
    <row r="24" spans="1:4" s="43" customFormat="1" x14ac:dyDescent="0.25">
      <c r="A24" s="42" t="s">
        <v>34</v>
      </c>
      <c r="B24" s="12" t="s">
        <v>24</v>
      </c>
      <c r="C24" s="12" t="s">
        <v>5</v>
      </c>
      <c r="D24" s="20">
        <v>6252.01</v>
      </c>
    </row>
    <row r="25" spans="1:4" x14ac:dyDescent="0.25">
      <c r="A25" s="7" t="s">
        <v>76</v>
      </c>
      <c r="B25" s="3" t="s">
        <v>96</v>
      </c>
      <c r="C25" s="3" t="s">
        <v>5</v>
      </c>
      <c r="D25" s="18">
        <v>6252.01</v>
      </c>
    </row>
    <row r="26" spans="1:4" s="43" customFormat="1" x14ac:dyDescent="0.25">
      <c r="A26" s="42" t="s">
        <v>35</v>
      </c>
      <c r="B26" s="12" t="s">
        <v>26</v>
      </c>
      <c r="C26" s="12" t="s">
        <v>5</v>
      </c>
      <c r="D26" s="20">
        <f>D27+D28</f>
        <v>77154.989999999991</v>
      </c>
    </row>
    <row r="27" spans="1:4" x14ac:dyDescent="0.25">
      <c r="A27" s="7" t="s">
        <v>59</v>
      </c>
      <c r="B27" s="3" t="s">
        <v>97</v>
      </c>
      <c r="C27" s="3" t="s">
        <v>5</v>
      </c>
      <c r="D27" s="18">
        <v>34594.99</v>
      </c>
    </row>
    <row r="28" spans="1:4" x14ac:dyDescent="0.25">
      <c r="A28" s="7" t="s">
        <v>60</v>
      </c>
      <c r="B28" s="3" t="s">
        <v>98</v>
      </c>
      <c r="C28" s="3" t="s">
        <v>5</v>
      </c>
      <c r="D28" s="18">
        <v>42560</v>
      </c>
    </row>
    <row r="29" spans="1:4" x14ac:dyDescent="0.25">
      <c r="A29" s="10"/>
      <c r="B29" s="12" t="s">
        <v>15</v>
      </c>
      <c r="C29" s="3" t="s">
        <v>5</v>
      </c>
      <c r="D29" s="20">
        <f>D21+D22+D23+D24+D26</f>
        <v>204210.58999999997</v>
      </c>
    </row>
    <row r="30" spans="1:4" x14ac:dyDescent="0.25">
      <c r="A30" s="44"/>
      <c r="B30" s="45" t="s">
        <v>37</v>
      </c>
      <c r="C30" s="46" t="s">
        <v>5</v>
      </c>
      <c r="D30" s="47">
        <f>D31+D32</f>
        <v>146163.06</v>
      </c>
    </row>
    <row r="31" spans="1:4" x14ac:dyDescent="0.25">
      <c r="A31" s="44"/>
      <c r="B31" s="45" t="s">
        <v>7</v>
      </c>
      <c r="C31" s="46" t="s">
        <v>5</v>
      </c>
      <c r="D31" s="47">
        <f>D8+D15+D16-D21-D22-D23-D24</f>
        <v>95716.55</v>
      </c>
    </row>
    <row r="32" spans="1:4" x14ac:dyDescent="0.25">
      <c r="A32" s="44"/>
      <c r="B32" s="45" t="s">
        <v>6</v>
      </c>
      <c r="C32" s="46" t="s">
        <v>5</v>
      </c>
      <c r="D32" s="47">
        <f>D9+D17+D18-D26</f>
        <v>50446.510000000009</v>
      </c>
    </row>
    <row r="33" spans="1:4" x14ac:dyDescent="0.25">
      <c r="A33" s="59" t="s">
        <v>44</v>
      </c>
      <c r="B33" s="59"/>
      <c r="C33" s="59"/>
      <c r="D33" s="59"/>
    </row>
    <row r="34" spans="1:4" x14ac:dyDescent="0.25">
      <c r="A34" s="7" t="s">
        <v>45</v>
      </c>
      <c r="B34" s="3" t="s">
        <v>10</v>
      </c>
      <c r="C34" s="3" t="s">
        <v>5</v>
      </c>
      <c r="D34" s="18">
        <v>34162.35</v>
      </c>
    </row>
    <row r="35" spans="1:4" x14ac:dyDescent="0.25">
      <c r="A35" s="7" t="s">
        <v>46</v>
      </c>
      <c r="B35" s="3" t="s">
        <v>11</v>
      </c>
      <c r="C35" s="3" t="s">
        <v>5</v>
      </c>
      <c r="D35" s="18">
        <v>13360.4</v>
      </c>
    </row>
    <row r="36" spans="1:4" x14ac:dyDescent="0.25">
      <c r="A36" s="7" t="s">
        <v>47</v>
      </c>
      <c r="B36" s="3" t="s">
        <v>31</v>
      </c>
      <c r="C36" s="3" t="s">
        <v>5</v>
      </c>
      <c r="D36" s="18">
        <v>27891.85</v>
      </c>
    </row>
    <row r="37" spans="1:4" x14ac:dyDescent="0.25">
      <c r="A37" s="7" t="s">
        <v>48</v>
      </c>
      <c r="B37" s="3" t="s">
        <v>29</v>
      </c>
      <c r="C37" s="3" t="s">
        <v>5</v>
      </c>
      <c r="D37" s="18">
        <v>106910.32</v>
      </c>
    </row>
    <row r="38" spans="1:4" x14ac:dyDescent="0.25">
      <c r="A38" s="7" t="s">
        <v>49</v>
      </c>
      <c r="B38" s="3" t="s">
        <v>30</v>
      </c>
      <c r="C38" s="3" t="s">
        <v>5</v>
      </c>
      <c r="D38" s="18">
        <v>14735.69</v>
      </c>
    </row>
    <row r="39" spans="1:4" x14ac:dyDescent="0.25">
      <c r="A39" s="7" t="s">
        <v>64</v>
      </c>
      <c r="B39" s="3" t="s">
        <v>66</v>
      </c>
      <c r="C39" s="3" t="s">
        <v>5</v>
      </c>
      <c r="D39" s="18">
        <v>1212.25</v>
      </c>
    </row>
    <row r="40" spans="1:4" x14ac:dyDescent="0.25">
      <c r="A40" s="10"/>
      <c r="B40" s="12" t="s">
        <v>36</v>
      </c>
      <c r="C40" s="3" t="s">
        <v>5</v>
      </c>
      <c r="D40" s="20">
        <f>D34+D35+D36+D37+D38+D39</f>
        <v>198272.86000000002</v>
      </c>
    </row>
    <row r="44" spans="1:4" x14ac:dyDescent="0.25">
      <c r="A44" s="1"/>
    </row>
    <row r="45" spans="1:4" x14ac:dyDescent="0.25">
      <c r="A45" s="60" t="s">
        <v>53</v>
      </c>
      <c r="B45" s="61"/>
      <c r="C45" s="61"/>
      <c r="D45" s="61"/>
    </row>
    <row r="46" spans="1:4" x14ac:dyDescent="0.25">
      <c r="A46" s="14" t="s">
        <v>54</v>
      </c>
      <c r="B46" s="15"/>
      <c r="C46" s="15"/>
      <c r="D46" s="15"/>
    </row>
    <row r="47" spans="1:4" x14ac:dyDescent="0.25">
      <c r="A47" s="14" t="s">
        <v>55</v>
      </c>
      <c r="B47" s="15"/>
      <c r="C47" s="15"/>
      <c r="D47" s="15"/>
    </row>
    <row r="48" spans="1:4" x14ac:dyDescent="0.25">
      <c r="A48" s="14" t="s">
        <v>56</v>
      </c>
      <c r="B48" s="15"/>
      <c r="C48" s="15"/>
      <c r="D48" s="15"/>
    </row>
    <row r="49" spans="1:4" x14ac:dyDescent="0.25">
      <c r="A49" s="14" t="s">
        <v>57</v>
      </c>
      <c r="B49" s="15"/>
      <c r="C49" s="15"/>
      <c r="D49" s="15"/>
    </row>
    <row r="50" spans="1:4" x14ac:dyDescent="0.25">
      <c r="A50" s="14" t="s">
        <v>58</v>
      </c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2" t="s">
        <v>38</v>
      </c>
    </row>
    <row r="53" spans="1:4" x14ac:dyDescent="0.25">
      <c r="A53" s="14"/>
      <c r="C53" t="s">
        <v>39</v>
      </c>
    </row>
    <row r="83" spans="2:3" x14ac:dyDescent="0.25">
      <c r="B83" s="1"/>
    </row>
    <row r="84" spans="2:3" x14ac:dyDescent="0.25">
      <c r="B84" s="1"/>
      <c r="C84" s="2"/>
    </row>
    <row r="85" spans="2:3" x14ac:dyDescent="0.25">
      <c r="B85" s="1"/>
    </row>
  </sheetData>
  <mergeCells count="7">
    <mergeCell ref="A45:D45"/>
    <mergeCell ref="B1:D1"/>
    <mergeCell ref="A4:D4"/>
    <mergeCell ref="A10:D10"/>
    <mergeCell ref="A14:D14"/>
    <mergeCell ref="A20:D20"/>
    <mergeCell ref="A33:D33"/>
  </mergeCells>
  <pageMargins left="0.7" right="0.7" top="0.75" bottom="0.75" header="0.3" footer="0.3"/>
  <pageSetup paperSize="9" scale="8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50"/>
  <sheetViews>
    <sheetView workbookViewId="0">
      <selection activeCell="F10" sqref="F10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ht="16.5" customHeight="1" x14ac:dyDescent="0.25">
      <c r="B1" s="58" t="s">
        <v>40</v>
      </c>
      <c r="C1" s="58"/>
      <c r="D1" s="58"/>
    </row>
    <row r="2" spans="1:4" ht="16.5" customHeight="1" x14ac:dyDescent="0.25"/>
    <row r="3" spans="1:4" ht="16.5" customHeight="1" x14ac:dyDescent="0.25"/>
    <row r="4" spans="1:4" ht="61.5" customHeight="1" x14ac:dyDescent="0.25">
      <c r="A4" s="62" t="s">
        <v>114</v>
      </c>
      <c r="B4" s="62"/>
      <c r="C4" s="62"/>
      <c r="D4" s="62"/>
    </row>
    <row r="5" spans="1:4" ht="16.5" customHeight="1" x14ac:dyDescent="0.25">
      <c r="A5" s="3"/>
      <c r="B5" s="3"/>
      <c r="C5" s="3"/>
      <c r="D5" s="18"/>
    </row>
    <row r="6" spans="1:4" ht="16.5" customHeight="1" x14ac:dyDescent="0.25">
      <c r="A6" s="57" t="s">
        <v>0</v>
      </c>
      <c r="B6" s="57" t="s">
        <v>1</v>
      </c>
      <c r="C6" s="57" t="s">
        <v>2</v>
      </c>
      <c r="D6" s="19" t="s">
        <v>3</v>
      </c>
    </row>
    <row r="7" spans="1:4" ht="16.5" customHeight="1" x14ac:dyDescent="0.25">
      <c r="A7" s="27"/>
      <c r="B7" s="28" t="s">
        <v>4</v>
      </c>
      <c r="C7" s="27" t="s">
        <v>5</v>
      </c>
      <c r="D7" s="29">
        <f>D8+D9</f>
        <v>-20494.550000000017</v>
      </c>
    </row>
    <row r="8" spans="1:4" ht="16.5" customHeight="1" x14ac:dyDescent="0.25">
      <c r="A8" s="27"/>
      <c r="B8" s="28" t="s">
        <v>7</v>
      </c>
      <c r="C8" s="27" t="s">
        <v>5</v>
      </c>
      <c r="D8" s="30">
        <v>137298.76999999999</v>
      </c>
    </row>
    <row r="9" spans="1:4" ht="16.5" customHeight="1" x14ac:dyDescent="0.25">
      <c r="A9" s="27"/>
      <c r="B9" s="28" t="s">
        <v>6</v>
      </c>
      <c r="C9" s="27" t="s">
        <v>5</v>
      </c>
      <c r="D9" s="30">
        <v>-157793.32</v>
      </c>
    </row>
    <row r="10" spans="1:4" ht="16.5" customHeight="1" x14ac:dyDescent="0.25">
      <c r="A10" s="59" t="s">
        <v>50</v>
      </c>
      <c r="B10" s="59"/>
      <c r="C10" s="59"/>
      <c r="D10" s="59"/>
    </row>
    <row r="11" spans="1:4" ht="16.5" customHeight="1" x14ac:dyDescent="0.25">
      <c r="A11" s="7" t="s">
        <v>9</v>
      </c>
      <c r="B11" s="8" t="s">
        <v>10</v>
      </c>
      <c r="C11" s="3" t="s">
        <v>5</v>
      </c>
      <c r="D11" s="18">
        <v>171213.5</v>
      </c>
    </row>
    <row r="12" spans="1:4" ht="16.5" customHeight="1" x14ac:dyDescent="0.25">
      <c r="A12" s="7" t="s">
        <v>13</v>
      </c>
      <c r="B12" s="9" t="s">
        <v>11</v>
      </c>
      <c r="C12" s="3" t="s">
        <v>5</v>
      </c>
      <c r="D12" s="18">
        <v>69965.75</v>
      </c>
    </row>
    <row r="13" spans="1:4" ht="16.5" customHeight="1" x14ac:dyDescent="0.25">
      <c r="A13" s="10"/>
      <c r="B13" s="11" t="s">
        <v>15</v>
      </c>
      <c r="C13" s="3" t="s">
        <v>5</v>
      </c>
      <c r="D13" s="20">
        <f>D10+D11+D12</f>
        <v>241179.25</v>
      </c>
    </row>
    <row r="14" spans="1:4" ht="16.5" customHeight="1" x14ac:dyDescent="0.25">
      <c r="A14" s="59" t="s">
        <v>42</v>
      </c>
      <c r="B14" s="59"/>
      <c r="C14" s="59"/>
      <c r="D14" s="59"/>
    </row>
    <row r="15" spans="1:4" ht="16.5" customHeight="1" x14ac:dyDescent="0.25">
      <c r="A15" s="7" t="s">
        <v>17</v>
      </c>
      <c r="B15" s="8" t="s">
        <v>10</v>
      </c>
      <c r="C15" s="3" t="s">
        <v>5</v>
      </c>
      <c r="D15" s="18">
        <v>130755.75</v>
      </c>
    </row>
    <row r="16" spans="1:4" ht="16.5" customHeight="1" x14ac:dyDescent="0.25">
      <c r="A16" s="7" t="s">
        <v>21</v>
      </c>
      <c r="B16" s="9" t="s">
        <v>11</v>
      </c>
      <c r="C16" s="3" t="s">
        <v>5</v>
      </c>
      <c r="D16" s="18">
        <v>53432.84</v>
      </c>
    </row>
    <row r="17" spans="1:4" ht="16.5" customHeight="1" x14ac:dyDescent="0.25">
      <c r="A17" s="7" t="s">
        <v>22</v>
      </c>
      <c r="B17" s="50" t="s">
        <v>105</v>
      </c>
      <c r="C17" s="3" t="s">
        <v>5</v>
      </c>
      <c r="D17" s="18">
        <v>61602.9</v>
      </c>
    </row>
    <row r="18" spans="1:4" ht="16.5" customHeight="1" x14ac:dyDescent="0.25">
      <c r="A18" s="10"/>
      <c r="B18" s="11" t="s">
        <v>15</v>
      </c>
      <c r="C18" s="3" t="s">
        <v>5</v>
      </c>
      <c r="D18" s="20">
        <f>D15+D16+D17</f>
        <v>245791.49</v>
      </c>
    </row>
    <row r="19" spans="1:4" ht="16.5" customHeight="1" x14ac:dyDescent="0.25">
      <c r="A19" s="59" t="s">
        <v>43</v>
      </c>
      <c r="B19" s="59"/>
      <c r="C19" s="59"/>
      <c r="D19" s="59"/>
    </row>
    <row r="20" spans="1:4" ht="16.5" customHeight="1" x14ac:dyDescent="0.25">
      <c r="A20" s="7" t="s">
        <v>27</v>
      </c>
      <c r="B20" s="3" t="s">
        <v>18</v>
      </c>
      <c r="C20" s="3" t="s">
        <v>5</v>
      </c>
      <c r="D20" s="18">
        <v>104440.24</v>
      </c>
    </row>
    <row r="21" spans="1:4" ht="16.5" customHeight="1" x14ac:dyDescent="0.25">
      <c r="A21" s="7" t="s">
        <v>32</v>
      </c>
      <c r="B21" s="3" t="s">
        <v>19</v>
      </c>
      <c r="C21" s="3" t="s">
        <v>5</v>
      </c>
      <c r="D21" s="18">
        <v>8643.84</v>
      </c>
    </row>
    <row r="22" spans="1:4" ht="16.5" customHeight="1" x14ac:dyDescent="0.25">
      <c r="A22" s="7" t="s">
        <v>33</v>
      </c>
      <c r="B22" s="3" t="s">
        <v>20</v>
      </c>
      <c r="C22" s="3" t="s">
        <v>5</v>
      </c>
      <c r="D22" s="18">
        <v>6636.37</v>
      </c>
    </row>
    <row r="23" spans="1:4" ht="16.5" customHeight="1" x14ac:dyDescent="0.25">
      <c r="A23" s="7" t="s">
        <v>34</v>
      </c>
      <c r="B23" s="3" t="s">
        <v>24</v>
      </c>
      <c r="C23" s="3" t="s">
        <v>5</v>
      </c>
      <c r="D23" s="18"/>
    </row>
    <row r="24" spans="1:4" ht="16.5" customHeight="1" x14ac:dyDescent="0.25">
      <c r="A24" s="7" t="s">
        <v>35</v>
      </c>
      <c r="B24" s="3" t="s">
        <v>26</v>
      </c>
      <c r="C24" s="3" t="s">
        <v>5</v>
      </c>
      <c r="D24" s="18"/>
    </row>
    <row r="25" spans="1:4" ht="16.5" hidden="1" customHeight="1" x14ac:dyDescent="0.25">
      <c r="A25" s="7" t="s">
        <v>59</v>
      </c>
      <c r="B25" s="3" t="s">
        <v>106</v>
      </c>
      <c r="C25" s="3" t="s">
        <v>5</v>
      </c>
      <c r="D25" s="18"/>
    </row>
    <row r="26" spans="1:4" ht="16.5" customHeight="1" x14ac:dyDescent="0.25">
      <c r="A26" s="10"/>
      <c r="B26" s="12" t="s">
        <v>15</v>
      </c>
      <c r="C26" s="3" t="s">
        <v>5</v>
      </c>
      <c r="D26" s="20">
        <f>D20+D21+D22+D23+D24</f>
        <v>119720.45</v>
      </c>
    </row>
    <row r="27" spans="1:4" ht="16.5" customHeight="1" x14ac:dyDescent="0.25">
      <c r="A27" s="31"/>
      <c r="B27" s="32" t="s">
        <v>86</v>
      </c>
      <c r="C27" s="33" t="s">
        <v>5</v>
      </c>
      <c r="D27" s="34">
        <f>D28+D29</f>
        <v>105576.49000000005</v>
      </c>
    </row>
    <row r="28" spans="1:4" ht="16.5" customHeight="1" x14ac:dyDescent="0.25">
      <c r="A28" s="31"/>
      <c r="B28" s="32" t="s">
        <v>7</v>
      </c>
      <c r="C28" s="33" t="s">
        <v>5</v>
      </c>
      <c r="D28" s="35">
        <f>D8+D15+D17-D20-D21-D22-D23</f>
        <v>209936.97000000006</v>
      </c>
    </row>
    <row r="29" spans="1:4" ht="16.5" customHeight="1" x14ac:dyDescent="0.25">
      <c r="A29" s="31"/>
      <c r="B29" s="32" t="s">
        <v>6</v>
      </c>
      <c r="C29" s="33" t="s">
        <v>5</v>
      </c>
      <c r="D29" s="35">
        <f>D9+D16-D24</f>
        <v>-104360.48000000001</v>
      </c>
    </row>
    <row r="30" spans="1:4" ht="16.5" customHeight="1" x14ac:dyDescent="0.25">
      <c r="A30" s="59" t="s">
        <v>44</v>
      </c>
      <c r="B30" s="59"/>
      <c r="C30" s="59"/>
      <c r="D30" s="59"/>
    </row>
    <row r="31" spans="1:4" ht="16.5" customHeight="1" x14ac:dyDescent="0.25">
      <c r="A31" s="7" t="s">
        <v>45</v>
      </c>
      <c r="B31" s="3" t="s">
        <v>10</v>
      </c>
      <c r="C31" s="3" t="s">
        <v>5</v>
      </c>
      <c r="D31" s="18">
        <v>82399.87</v>
      </c>
    </row>
    <row r="32" spans="1:4" ht="16.5" customHeight="1" x14ac:dyDescent="0.25">
      <c r="A32" s="7" t="s">
        <v>46</v>
      </c>
      <c r="B32" s="3" t="s">
        <v>11</v>
      </c>
      <c r="C32" s="3" t="s">
        <v>5</v>
      </c>
      <c r="D32" s="18">
        <v>16532.91</v>
      </c>
    </row>
    <row r="33" spans="1:4" ht="16.5" customHeight="1" x14ac:dyDescent="0.25">
      <c r="A33" s="7" t="s">
        <v>47</v>
      </c>
      <c r="B33" s="3" t="s">
        <v>31</v>
      </c>
      <c r="C33" s="3" t="s">
        <v>5</v>
      </c>
      <c r="D33" s="18">
        <v>8569.06</v>
      </c>
    </row>
    <row r="34" spans="1:4" ht="16.5" customHeight="1" x14ac:dyDescent="0.25">
      <c r="A34" s="7" t="s">
        <v>48</v>
      </c>
      <c r="B34" s="3" t="s">
        <v>29</v>
      </c>
      <c r="C34" s="3" t="s">
        <v>5</v>
      </c>
      <c r="D34" s="18">
        <v>129784.57</v>
      </c>
    </row>
    <row r="35" spans="1:4" ht="16.5" customHeight="1" x14ac:dyDescent="0.25">
      <c r="A35" s="7" t="s">
        <v>49</v>
      </c>
      <c r="B35" s="3" t="s">
        <v>30</v>
      </c>
      <c r="C35" s="3" t="s">
        <v>5</v>
      </c>
      <c r="D35" s="18">
        <v>24579.89</v>
      </c>
    </row>
    <row r="36" spans="1:4" ht="16.5" customHeight="1" x14ac:dyDescent="0.25">
      <c r="A36" s="7" t="s">
        <v>64</v>
      </c>
      <c r="B36" s="3" t="s">
        <v>80</v>
      </c>
      <c r="C36" s="3" t="s">
        <v>5</v>
      </c>
      <c r="D36" s="18">
        <v>6059.06</v>
      </c>
    </row>
    <row r="37" spans="1:4" ht="16.5" customHeight="1" x14ac:dyDescent="0.25">
      <c r="A37" s="7" t="s">
        <v>65</v>
      </c>
      <c r="B37" s="3" t="s">
        <v>66</v>
      </c>
      <c r="C37" s="3" t="s">
        <v>5</v>
      </c>
      <c r="D37" s="18">
        <v>1705.67</v>
      </c>
    </row>
    <row r="38" spans="1:4" ht="16.5" customHeight="1" x14ac:dyDescent="0.25">
      <c r="A38" s="10"/>
      <c r="B38" s="12" t="s">
        <v>36</v>
      </c>
      <c r="C38" s="3" t="s">
        <v>5</v>
      </c>
      <c r="D38" s="20">
        <f>D31+D32+D33+D34+D35+D36+D37</f>
        <v>269631.02999999997</v>
      </c>
    </row>
    <row r="39" spans="1:4" ht="16.5" customHeight="1" x14ac:dyDescent="0.25">
      <c r="A39" s="1"/>
    </row>
    <row r="40" spans="1:4" ht="16.5" customHeight="1" x14ac:dyDescent="0.25">
      <c r="A40" s="60" t="s">
        <v>53</v>
      </c>
      <c r="B40" s="61"/>
      <c r="C40" s="61"/>
      <c r="D40" s="61"/>
    </row>
    <row r="41" spans="1:4" ht="16.5" customHeight="1" x14ac:dyDescent="0.25">
      <c r="A41" s="14" t="s">
        <v>54</v>
      </c>
      <c r="B41" s="15"/>
      <c r="C41" s="15"/>
      <c r="D41" s="21"/>
    </row>
    <row r="42" spans="1:4" ht="16.5" customHeight="1" x14ac:dyDescent="0.25">
      <c r="A42" s="14" t="s">
        <v>55</v>
      </c>
      <c r="B42" s="15"/>
      <c r="C42" s="15"/>
      <c r="D42" s="21"/>
    </row>
    <row r="43" spans="1:4" ht="16.5" customHeight="1" x14ac:dyDescent="0.25">
      <c r="A43" s="14" t="s">
        <v>56</v>
      </c>
      <c r="B43" s="15"/>
      <c r="C43" s="15"/>
      <c r="D43" s="21"/>
    </row>
    <row r="44" spans="1:4" ht="16.5" customHeight="1" x14ac:dyDescent="0.25">
      <c r="A44" s="14" t="s">
        <v>57</v>
      </c>
      <c r="B44" s="15"/>
      <c r="C44" s="15"/>
      <c r="D44" s="21"/>
    </row>
    <row r="45" spans="1:4" ht="16.5" customHeight="1" x14ac:dyDescent="0.25">
      <c r="A45" s="14" t="s">
        <v>58</v>
      </c>
      <c r="B45" s="15"/>
      <c r="C45" s="15"/>
      <c r="D45" s="21"/>
    </row>
    <row r="46" spans="1:4" ht="16.5" customHeight="1" x14ac:dyDescent="0.25">
      <c r="A46" s="14"/>
      <c r="B46" s="15"/>
      <c r="C46" s="15"/>
      <c r="D46" s="21"/>
    </row>
    <row r="47" spans="1:4" ht="16.5" customHeight="1" x14ac:dyDescent="0.25">
      <c r="A47" s="14"/>
      <c r="B47" s="2" t="s">
        <v>38</v>
      </c>
    </row>
    <row r="48" spans="1:4" x14ac:dyDescent="0.25">
      <c r="A48" s="14"/>
      <c r="C48" t="s">
        <v>81</v>
      </c>
    </row>
    <row r="50" spans="1:1" x14ac:dyDescent="0.25">
      <c r="A50" s="36" t="s">
        <v>88</v>
      </c>
    </row>
  </sheetData>
  <mergeCells count="7">
    <mergeCell ref="A40:D40"/>
    <mergeCell ref="B1:D1"/>
    <mergeCell ref="A4:D4"/>
    <mergeCell ref="A10:D10"/>
    <mergeCell ref="A14:D14"/>
    <mergeCell ref="A19:D19"/>
    <mergeCell ref="A30:D30"/>
  </mergeCells>
  <pageMargins left="0.7" right="0.7" top="0.75" bottom="0.75" header="0.3" footer="0.3"/>
  <pageSetup paperSize="9" scale="8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32" sqref="I32"/>
    </sheetView>
  </sheetViews>
  <sheetFormatPr defaultRowHeight="15" x14ac:dyDescent="0.25"/>
  <cols>
    <col min="1" max="1" width="8.85546875" customWidth="1"/>
    <col min="2" max="2" width="45.42578125" customWidth="1"/>
    <col min="4" max="4" width="12.5703125" customWidth="1"/>
  </cols>
  <sheetData>
    <row r="1" spans="1:4" x14ac:dyDescent="0.25">
      <c r="B1" s="58" t="s">
        <v>40</v>
      </c>
      <c r="C1" s="58"/>
      <c r="D1" s="58"/>
    </row>
    <row r="4" spans="1:4" ht="66.75" customHeight="1" x14ac:dyDescent="0.25">
      <c r="A4" s="63" t="s">
        <v>41</v>
      </c>
      <c r="B4" s="63"/>
      <c r="C4" s="63"/>
      <c r="D4" s="63"/>
    </row>
    <row r="5" spans="1:4" x14ac:dyDescent="0.25">
      <c r="A5" s="3"/>
      <c r="B5" s="3"/>
      <c r="C5" s="3"/>
      <c r="D5" s="3"/>
    </row>
    <row r="6" spans="1:4" x14ac:dyDescent="0.25">
      <c r="A6" s="6" t="s">
        <v>0</v>
      </c>
      <c r="B6" s="6" t="s">
        <v>1</v>
      </c>
      <c r="C6" s="6" t="s">
        <v>2</v>
      </c>
      <c r="D6" s="6" t="s">
        <v>3</v>
      </c>
    </row>
    <row r="7" spans="1:4" x14ac:dyDescent="0.25">
      <c r="A7" s="3"/>
      <c r="B7" s="5" t="s">
        <v>4</v>
      </c>
      <c r="C7" s="3" t="s">
        <v>5</v>
      </c>
      <c r="D7" s="5">
        <f>D8+D9</f>
        <v>190405.78999999998</v>
      </c>
    </row>
    <row r="8" spans="1:4" x14ac:dyDescent="0.25">
      <c r="A8" s="3"/>
      <c r="B8" s="5" t="s">
        <v>7</v>
      </c>
      <c r="C8" s="3" t="s">
        <v>5</v>
      </c>
      <c r="D8" s="5">
        <v>164503.93</v>
      </c>
    </row>
    <row r="9" spans="1:4" x14ac:dyDescent="0.25">
      <c r="A9" s="3"/>
      <c r="B9" s="5" t="s">
        <v>6</v>
      </c>
      <c r="C9" s="3" t="s">
        <v>5</v>
      </c>
      <c r="D9" s="5">
        <v>25901.86</v>
      </c>
    </row>
    <row r="10" spans="1:4" x14ac:dyDescent="0.25">
      <c r="A10" s="64" t="s">
        <v>8</v>
      </c>
      <c r="B10" s="65"/>
      <c r="C10" s="65"/>
      <c r="D10" s="66"/>
    </row>
    <row r="11" spans="1:4" x14ac:dyDescent="0.25">
      <c r="A11" s="7" t="s">
        <v>9</v>
      </c>
      <c r="B11" s="8" t="s">
        <v>10</v>
      </c>
      <c r="C11" s="3" t="s">
        <v>5</v>
      </c>
      <c r="D11" s="3">
        <v>70895.87</v>
      </c>
    </row>
    <row r="12" spans="1:4" x14ac:dyDescent="0.25">
      <c r="A12" s="7" t="s">
        <v>13</v>
      </c>
      <c r="B12" s="9" t="s">
        <v>11</v>
      </c>
      <c r="C12" s="3" t="s">
        <v>5</v>
      </c>
      <c r="D12" s="3">
        <f>28213.56+10046.69</f>
        <v>38260.25</v>
      </c>
    </row>
    <row r="13" spans="1:4" x14ac:dyDescent="0.25">
      <c r="A13" s="7" t="s">
        <v>14</v>
      </c>
      <c r="B13" s="3" t="s">
        <v>12</v>
      </c>
      <c r="C13" s="3" t="s">
        <v>5</v>
      </c>
      <c r="D13" s="3">
        <v>25496.22</v>
      </c>
    </row>
    <row r="14" spans="1:4" x14ac:dyDescent="0.25">
      <c r="A14" s="10"/>
      <c r="B14" s="11" t="s">
        <v>15</v>
      </c>
      <c r="C14" s="3" t="s">
        <v>5</v>
      </c>
      <c r="D14" s="12">
        <f>D11+D12+D13</f>
        <v>134652.34</v>
      </c>
    </row>
    <row r="15" spans="1:4" x14ac:dyDescent="0.25">
      <c r="A15" s="64" t="s">
        <v>16</v>
      </c>
      <c r="B15" s="65"/>
      <c r="C15" s="65"/>
      <c r="D15" s="66"/>
    </row>
    <row r="16" spans="1:4" x14ac:dyDescent="0.25">
      <c r="A16" s="7" t="s">
        <v>17</v>
      </c>
      <c r="B16" s="3" t="s">
        <v>18</v>
      </c>
      <c r="C16" s="3" t="s">
        <v>5</v>
      </c>
      <c r="D16" s="3">
        <v>59699.86</v>
      </c>
    </row>
    <row r="17" spans="1:4" x14ac:dyDescent="0.25">
      <c r="A17" s="7" t="s">
        <v>21</v>
      </c>
      <c r="B17" s="3" t="s">
        <v>19</v>
      </c>
      <c r="C17" s="3" t="s">
        <v>5</v>
      </c>
      <c r="D17" s="3">
        <v>4824.3999999999996</v>
      </c>
    </row>
    <row r="18" spans="1:4" x14ac:dyDescent="0.25">
      <c r="A18" s="7" t="s">
        <v>22</v>
      </c>
      <c r="B18" s="3" t="s">
        <v>20</v>
      </c>
      <c r="C18" s="3" t="s">
        <v>5</v>
      </c>
      <c r="D18" s="3">
        <v>1914.19</v>
      </c>
    </row>
    <row r="19" spans="1:4" x14ac:dyDescent="0.25">
      <c r="A19" s="7" t="s">
        <v>23</v>
      </c>
      <c r="B19" s="3" t="s">
        <v>24</v>
      </c>
      <c r="C19" s="3" t="s">
        <v>5</v>
      </c>
      <c r="D19" s="3"/>
    </row>
    <row r="20" spans="1:4" x14ac:dyDescent="0.25">
      <c r="A20" s="7" t="s">
        <v>25</v>
      </c>
      <c r="B20" s="3" t="s">
        <v>26</v>
      </c>
      <c r="C20" s="3" t="s">
        <v>5</v>
      </c>
      <c r="D20" s="3"/>
    </row>
    <row r="21" spans="1:4" x14ac:dyDescent="0.25">
      <c r="A21" s="10"/>
      <c r="B21" s="12" t="s">
        <v>15</v>
      </c>
      <c r="C21" s="3" t="s">
        <v>5</v>
      </c>
      <c r="D21" s="12">
        <f>D16+D17+D18+D19+D20</f>
        <v>66438.45</v>
      </c>
    </row>
    <row r="22" spans="1:4" x14ac:dyDescent="0.25">
      <c r="A22" s="64" t="s">
        <v>28</v>
      </c>
      <c r="B22" s="65"/>
      <c r="C22" s="65"/>
      <c r="D22" s="66"/>
    </row>
    <row r="23" spans="1:4" x14ac:dyDescent="0.25">
      <c r="A23" s="7" t="s">
        <v>27</v>
      </c>
      <c r="B23" s="3" t="s">
        <v>10</v>
      </c>
      <c r="C23" s="3" t="s">
        <v>5</v>
      </c>
      <c r="D23" s="3">
        <v>32637.73</v>
      </c>
    </row>
    <row r="24" spans="1:4" x14ac:dyDescent="0.25">
      <c r="A24" s="7" t="s">
        <v>32</v>
      </c>
      <c r="B24" s="3" t="s">
        <v>11</v>
      </c>
      <c r="C24" s="3" t="s">
        <v>5</v>
      </c>
      <c r="D24" s="3">
        <v>14170.63</v>
      </c>
    </row>
    <row r="25" spans="1:4" x14ac:dyDescent="0.25">
      <c r="A25" s="7" t="s">
        <v>33</v>
      </c>
      <c r="B25" s="3" t="s">
        <v>31</v>
      </c>
      <c r="C25" s="3" t="s">
        <v>5</v>
      </c>
      <c r="D25" s="3">
        <v>4986.37</v>
      </c>
    </row>
    <row r="26" spans="1:4" x14ac:dyDescent="0.25">
      <c r="A26" s="7" t="s">
        <v>34</v>
      </c>
      <c r="B26" s="3" t="s">
        <v>29</v>
      </c>
      <c r="C26" s="3" t="s">
        <v>5</v>
      </c>
      <c r="D26" s="3">
        <v>31897.89</v>
      </c>
    </row>
    <row r="27" spans="1:4" x14ac:dyDescent="0.25">
      <c r="A27" s="7" t="s">
        <v>35</v>
      </c>
      <c r="B27" s="3" t="s">
        <v>30</v>
      </c>
      <c r="C27" s="3" t="s">
        <v>5</v>
      </c>
      <c r="D27" s="3">
        <v>11741.09</v>
      </c>
    </row>
    <row r="28" spans="1:4" x14ac:dyDescent="0.25">
      <c r="A28" s="10"/>
      <c r="B28" s="12" t="s">
        <v>36</v>
      </c>
      <c r="C28" s="3" t="s">
        <v>5</v>
      </c>
      <c r="D28" s="12">
        <f>D23+D24+D25+D26+D27</f>
        <v>95433.709999999992</v>
      </c>
    </row>
    <row r="29" spans="1:4" x14ac:dyDescent="0.25">
      <c r="A29" s="10"/>
      <c r="B29" s="5" t="s">
        <v>37</v>
      </c>
      <c r="C29" s="3" t="s">
        <v>5</v>
      </c>
      <c r="D29" s="5">
        <f>D30+D31</f>
        <v>258619.68</v>
      </c>
    </row>
    <row r="30" spans="1:4" x14ac:dyDescent="0.25">
      <c r="A30" s="10"/>
      <c r="B30" s="5" t="s">
        <v>7</v>
      </c>
      <c r="C30" s="3" t="s">
        <v>5</v>
      </c>
      <c r="D30" s="5">
        <f>D8+D11+D13-D16-D17-D18-D19</f>
        <v>194457.56999999998</v>
      </c>
    </row>
    <row r="31" spans="1:4" x14ac:dyDescent="0.25">
      <c r="A31" s="10"/>
      <c r="B31" s="5" t="s">
        <v>6</v>
      </c>
      <c r="C31" s="3" t="s">
        <v>5</v>
      </c>
      <c r="D31" s="5">
        <f>D9+D12-D20</f>
        <v>64162.11</v>
      </c>
    </row>
    <row r="32" spans="1:4" x14ac:dyDescent="0.25">
      <c r="A32" s="1"/>
    </row>
    <row r="33" spans="1:3" x14ac:dyDescent="0.25">
      <c r="A33" s="1"/>
      <c r="B33" s="2" t="s">
        <v>38</v>
      </c>
    </row>
    <row r="34" spans="1:3" x14ac:dyDescent="0.25">
      <c r="A34" s="1"/>
      <c r="C34" t="s">
        <v>39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1"/>
  <sheetViews>
    <sheetView workbookViewId="0">
      <selection sqref="A1:D1048576"/>
    </sheetView>
  </sheetViews>
  <sheetFormatPr defaultRowHeight="15" x14ac:dyDescent="0.25"/>
  <cols>
    <col min="2" max="2" width="46.140625" customWidth="1"/>
    <col min="4" max="4" width="13.7109375" style="17" customWidth="1"/>
  </cols>
  <sheetData>
    <row r="1" spans="1:4" x14ac:dyDescent="0.25">
      <c r="B1" s="58" t="s">
        <v>40</v>
      </c>
      <c r="C1" s="58"/>
      <c r="D1" s="58"/>
    </row>
    <row r="4" spans="1:4" ht="66.75" customHeight="1" x14ac:dyDescent="0.25">
      <c r="A4" s="62" t="s">
        <v>104</v>
      </c>
      <c r="B4" s="62"/>
      <c r="C4" s="62"/>
      <c r="D4" s="62"/>
    </row>
    <row r="5" spans="1:4" x14ac:dyDescent="0.25">
      <c r="A5" s="3"/>
      <c r="B5" s="3"/>
      <c r="C5" s="3"/>
      <c r="D5" s="18"/>
    </row>
    <row r="6" spans="1:4" x14ac:dyDescent="0.25">
      <c r="A6" s="49" t="s">
        <v>0</v>
      </c>
      <c r="B6" s="49" t="s">
        <v>1</v>
      </c>
      <c r="C6" s="49" t="s">
        <v>2</v>
      </c>
      <c r="D6" s="19" t="s">
        <v>3</v>
      </c>
    </row>
    <row r="7" spans="1:4" x14ac:dyDescent="0.25">
      <c r="A7" s="27"/>
      <c r="B7" s="28" t="s">
        <v>4</v>
      </c>
      <c r="C7" s="27" t="s">
        <v>5</v>
      </c>
      <c r="D7" s="29">
        <f>D8+D9</f>
        <v>59837.98</v>
      </c>
    </row>
    <row r="8" spans="1:4" x14ac:dyDescent="0.25">
      <c r="A8" s="27"/>
      <c r="B8" s="28" t="s">
        <v>7</v>
      </c>
      <c r="C8" s="27" t="s">
        <v>5</v>
      </c>
      <c r="D8" s="30">
        <v>81982.58</v>
      </c>
    </row>
    <row r="9" spans="1:4" x14ac:dyDescent="0.25">
      <c r="A9" s="27"/>
      <c r="B9" s="28" t="s">
        <v>6</v>
      </c>
      <c r="C9" s="27" t="s">
        <v>5</v>
      </c>
      <c r="D9" s="30">
        <v>-22144.6</v>
      </c>
    </row>
    <row r="10" spans="1:4" x14ac:dyDescent="0.25">
      <c r="A10" s="59" t="s">
        <v>50</v>
      </c>
      <c r="B10" s="59"/>
      <c r="C10" s="59"/>
      <c r="D10" s="59"/>
    </row>
    <row r="11" spans="1:4" x14ac:dyDescent="0.25">
      <c r="A11" s="7" t="s">
        <v>9</v>
      </c>
      <c r="B11" s="8" t="s">
        <v>10</v>
      </c>
      <c r="C11" s="3" t="s">
        <v>5</v>
      </c>
      <c r="D11" s="18">
        <v>140842.01999999999</v>
      </c>
    </row>
    <row r="12" spans="1:4" x14ac:dyDescent="0.25">
      <c r="A12" s="7" t="s">
        <v>13</v>
      </c>
      <c r="B12" s="9" t="s">
        <v>11</v>
      </c>
      <c r="C12" s="3" t="s">
        <v>5</v>
      </c>
      <c r="D12" s="18">
        <v>55840.92</v>
      </c>
    </row>
    <row r="13" spans="1:4" x14ac:dyDescent="0.25">
      <c r="A13" s="10"/>
      <c r="B13" s="11" t="s">
        <v>15</v>
      </c>
      <c r="C13" s="3" t="s">
        <v>5</v>
      </c>
      <c r="D13" s="20">
        <f>D10+D11+D12</f>
        <v>196682.94</v>
      </c>
    </row>
    <row r="14" spans="1:4" x14ac:dyDescent="0.25">
      <c r="A14" s="59" t="s">
        <v>42</v>
      </c>
      <c r="B14" s="59"/>
      <c r="C14" s="59"/>
      <c r="D14" s="59"/>
    </row>
    <row r="15" spans="1:4" x14ac:dyDescent="0.25">
      <c r="A15" s="7" t="s">
        <v>17</v>
      </c>
      <c r="B15" s="8" t="s">
        <v>10</v>
      </c>
      <c r="C15" s="3" t="s">
        <v>5</v>
      </c>
      <c r="D15" s="18">
        <v>110914.19</v>
      </c>
    </row>
    <row r="16" spans="1:4" ht="30" hidden="1" x14ac:dyDescent="0.25">
      <c r="A16" s="7" t="s">
        <v>90</v>
      </c>
      <c r="B16" s="38" t="s">
        <v>91</v>
      </c>
      <c r="C16" s="3" t="s">
        <v>5</v>
      </c>
      <c r="D16" s="18"/>
    </row>
    <row r="17" spans="1:4" x14ac:dyDescent="0.25">
      <c r="A17" s="7" t="s">
        <v>21</v>
      </c>
      <c r="B17" s="9" t="s">
        <v>11</v>
      </c>
      <c r="C17" s="3" t="s">
        <v>5</v>
      </c>
      <c r="D17" s="18">
        <v>49385.89</v>
      </c>
    </row>
    <row r="18" spans="1:4" x14ac:dyDescent="0.25">
      <c r="A18" s="7" t="s">
        <v>87</v>
      </c>
      <c r="B18" s="50" t="s">
        <v>105</v>
      </c>
      <c r="C18" s="3" t="s">
        <v>5</v>
      </c>
      <c r="D18" s="18">
        <v>48870</v>
      </c>
    </row>
    <row r="19" spans="1:4" x14ac:dyDescent="0.25">
      <c r="A19" s="10"/>
      <c r="B19" s="11" t="s">
        <v>15</v>
      </c>
      <c r="C19" s="3" t="s">
        <v>5</v>
      </c>
      <c r="D19" s="20">
        <f>D15+D16+D17+D18</f>
        <v>209170.08000000002</v>
      </c>
    </row>
    <row r="20" spans="1:4" x14ac:dyDescent="0.25">
      <c r="A20" s="59" t="s">
        <v>43</v>
      </c>
      <c r="B20" s="59"/>
      <c r="C20" s="59"/>
      <c r="D20" s="59"/>
    </row>
    <row r="21" spans="1:4" x14ac:dyDescent="0.25">
      <c r="A21" s="7" t="s">
        <v>27</v>
      </c>
      <c r="B21" s="3" t="s">
        <v>18</v>
      </c>
      <c r="C21" s="3" t="s">
        <v>5</v>
      </c>
      <c r="D21" s="18">
        <v>91547.31</v>
      </c>
    </row>
    <row r="22" spans="1:4" x14ac:dyDescent="0.25">
      <c r="A22" s="7" t="s">
        <v>32</v>
      </c>
      <c r="B22" s="3" t="s">
        <v>19</v>
      </c>
      <c r="C22" s="3" t="s">
        <v>5</v>
      </c>
      <c r="D22" s="18">
        <v>7205.28</v>
      </c>
    </row>
    <row r="23" spans="1:4" x14ac:dyDescent="0.25">
      <c r="A23" s="7" t="s">
        <v>33</v>
      </c>
      <c r="B23" s="3" t="s">
        <v>20</v>
      </c>
      <c r="C23" s="3" t="s">
        <v>5</v>
      </c>
      <c r="D23" s="18">
        <v>2994.68</v>
      </c>
    </row>
    <row r="24" spans="1:4" x14ac:dyDescent="0.25">
      <c r="A24" s="7" t="s">
        <v>34</v>
      </c>
      <c r="B24" s="3" t="s">
        <v>24</v>
      </c>
      <c r="C24" s="3" t="s">
        <v>5</v>
      </c>
      <c r="D24" s="18"/>
    </row>
    <row r="25" spans="1:4" x14ac:dyDescent="0.25">
      <c r="A25" s="7" t="s">
        <v>35</v>
      </c>
      <c r="B25" s="3" t="s">
        <v>26</v>
      </c>
      <c r="C25" s="3" t="s">
        <v>5</v>
      </c>
      <c r="D25" s="18">
        <f>D26</f>
        <v>39768.14</v>
      </c>
    </row>
    <row r="26" spans="1:4" x14ac:dyDescent="0.25">
      <c r="A26" s="7" t="s">
        <v>59</v>
      </c>
      <c r="B26" s="3" t="s">
        <v>106</v>
      </c>
      <c r="C26" s="3" t="s">
        <v>5</v>
      </c>
      <c r="D26" s="18">
        <v>39768.14</v>
      </c>
    </row>
    <row r="27" spans="1:4" x14ac:dyDescent="0.25">
      <c r="A27" s="10"/>
      <c r="B27" s="12" t="s">
        <v>15</v>
      </c>
      <c r="C27" s="3" t="s">
        <v>5</v>
      </c>
      <c r="D27" s="20">
        <f>D21+D22+D23+D24+D25</f>
        <v>141515.40999999997</v>
      </c>
    </row>
    <row r="28" spans="1:4" x14ac:dyDescent="0.25">
      <c r="A28" s="31"/>
      <c r="B28" s="32" t="s">
        <v>86</v>
      </c>
      <c r="C28" s="33" t="s">
        <v>5</v>
      </c>
      <c r="D28" s="34">
        <f>D29+D30</f>
        <v>127492.65000000004</v>
      </c>
    </row>
    <row r="29" spans="1:4" x14ac:dyDescent="0.25">
      <c r="A29" s="31"/>
      <c r="B29" s="32" t="s">
        <v>7</v>
      </c>
      <c r="C29" s="33" t="s">
        <v>5</v>
      </c>
      <c r="D29" s="35">
        <f>D8+D15+D16-D21-D22-D23-D24</f>
        <v>91149.500000000029</v>
      </c>
    </row>
    <row r="30" spans="1:4" x14ac:dyDescent="0.25">
      <c r="A30" s="31"/>
      <c r="B30" s="32" t="s">
        <v>6</v>
      </c>
      <c r="C30" s="33" t="s">
        <v>5</v>
      </c>
      <c r="D30" s="35">
        <f>D9+D17+D18-D25</f>
        <v>36343.150000000009</v>
      </c>
    </row>
    <row r="31" spans="1:4" x14ac:dyDescent="0.25">
      <c r="A31" s="59" t="s">
        <v>44</v>
      </c>
      <c r="B31" s="59"/>
      <c r="C31" s="59"/>
      <c r="D31" s="59"/>
    </row>
    <row r="32" spans="1:4" x14ac:dyDescent="0.25">
      <c r="A32" s="7" t="s">
        <v>45</v>
      </c>
      <c r="B32" s="3" t="s">
        <v>10</v>
      </c>
      <c r="C32" s="3" t="s">
        <v>5</v>
      </c>
      <c r="D32" s="18">
        <v>56064.69</v>
      </c>
    </row>
    <row r="33" spans="1:4" x14ac:dyDescent="0.25">
      <c r="A33" s="7" t="s">
        <v>46</v>
      </c>
      <c r="B33" s="3" t="s">
        <v>11</v>
      </c>
      <c r="C33" s="3" t="s">
        <v>5</v>
      </c>
      <c r="D33" s="18">
        <v>17808.810000000001</v>
      </c>
    </row>
    <row r="34" spans="1:4" x14ac:dyDescent="0.25">
      <c r="A34" s="7" t="s">
        <v>47</v>
      </c>
      <c r="B34" s="3" t="s">
        <v>31</v>
      </c>
      <c r="C34" s="3" t="s">
        <v>5</v>
      </c>
      <c r="D34" s="18">
        <v>8773.4500000000007</v>
      </c>
    </row>
    <row r="35" spans="1:4" x14ac:dyDescent="0.25">
      <c r="A35" s="7" t="s">
        <v>48</v>
      </c>
      <c r="B35" s="3" t="s">
        <v>29</v>
      </c>
      <c r="C35" s="3" t="s">
        <v>5</v>
      </c>
      <c r="D35" s="18">
        <v>145865.78</v>
      </c>
    </row>
    <row r="36" spans="1:4" x14ac:dyDescent="0.25">
      <c r="A36" s="7" t="s">
        <v>49</v>
      </c>
      <c r="B36" s="3" t="s">
        <v>30</v>
      </c>
      <c r="C36" s="3" t="s">
        <v>5</v>
      </c>
      <c r="D36" s="18">
        <v>25098.78</v>
      </c>
    </row>
    <row r="37" spans="1:4" x14ac:dyDescent="0.25">
      <c r="A37" s="7" t="s">
        <v>64</v>
      </c>
      <c r="B37" s="3" t="s">
        <v>80</v>
      </c>
      <c r="C37" s="3" t="s">
        <v>5</v>
      </c>
      <c r="D37" s="18">
        <v>13967.37</v>
      </c>
    </row>
    <row r="38" spans="1:4" x14ac:dyDescent="0.25">
      <c r="A38" s="7" t="s">
        <v>65</v>
      </c>
      <c r="B38" s="3" t="s">
        <v>66</v>
      </c>
      <c r="C38" s="3" t="s">
        <v>5</v>
      </c>
      <c r="D38" s="18">
        <v>747.75</v>
      </c>
    </row>
    <row r="39" spans="1:4" x14ac:dyDescent="0.25">
      <c r="A39" s="10"/>
      <c r="B39" s="12" t="s">
        <v>36</v>
      </c>
      <c r="C39" s="3" t="s">
        <v>5</v>
      </c>
      <c r="D39" s="20">
        <f>D32+D33+D34+D35+D36+D37+D38</f>
        <v>268326.63</v>
      </c>
    </row>
    <row r="40" spans="1:4" x14ac:dyDescent="0.25">
      <c r="A40" s="1"/>
    </row>
    <row r="41" spans="1:4" x14ac:dyDescent="0.25">
      <c r="A41" s="60" t="s">
        <v>53</v>
      </c>
      <c r="B41" s="61"/>
      <c r="C41" s="61"/>
      <c r="D41" s="61"/>
    </row>
    <row r="42" spans="1:4" x14ac:dyDescent="0.25">
      <c r="A42" s="14" t="s">
        <v>54</v>
      </c>
      <c r="B42" s="15"/>
      <c r="C42" s="15"/>
      <c r="D42" s="21"/>
    </row>
    <row r="43" spans="1:4" x14ac:dyDescent="0.25">
      <c r="A43" s="14" t="s">
        <v>55</v>
      </c>
      <c r="B43" s="15"/>
      <c r="C43" s="15"/>
      <c r="D43" s="21"/>
    </row>
    <row r="44" spans="1:4" x14ac:dyDescent="0.25">
      <c r="A44" s="14" t="s">
        <v>56</v>
      </c>
      <c r="B44" s="15"/>
      <c r="C44" s="15"/>
      <c r="D44" s="21"/>
    </row>
    <row r="45" spans="1:4" x14ac:dyDescent="0.25">
      <c r="A45" s="14" t="s">
        <v>57</v>
      </c>
      <c r="B45" s="15"/>
      <c r="C45" s="15"/>
      <c r="D45" s="21"/>
    </row>
    <row r="46" spans="1:4" x14ac:dyDescent="0.25">
      <c r="A46" s="14" t="s">
        <v>58</v>
      </c>
      <c r="B46" s="15"/>
      <c r="C46" s="15"/>
      <c r="D46" s="21"/>
    </row>
    <row r="47" spans="1:4" x14ac:dyDescent="0.25">
      <c r="A47" s="14"/>
      <c r="B47" s="15"/>
      <c r="C47" s="15"/>
      <c r="D47" s="21"/>
    </row>
    <row r="48" spans="1:4" x14ac:dyDescent="0.25">
      <c r="A48" s="14"/>
      <c r="B48" s="2" t="s">
        <v>38</v>
      </c>
    </row>
    <row r="49" spans="1:3" x14ac:dyDescent="0.25">
      <c r="A49" s="14"/>
      <c r="C49" t="s">
        <v>81</v>
      </c>
    </row>
    <row r="51" spans="1:3" x14ac:dyDescent="0.25">
      <c r="A51" s="36" t="s">
        <v>88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2015-03-18T11:25:49Z</dcterms:modified>
</cp:coreProperties>
</file>