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firstSheet="5" activeTab="15"/>
  </bookViews>
  <sheets>
    <sheet name="Газетная. 89" sheetId="1" r:id="rId1"/>
    <sheet name="К.Маркса, 40" sheetId="2" r:id="rId2"/>
    <sheet name="О.револ 46" sheetId="3" r:id="rId3"/>
    <sheet name="К.маркса 60" sheetId="4" r:id="rId4"/>
    <sheet name="К.Маркса 97" sheetId="5" r:id="rId5"/>
    <sheet name="Ленина 50" sheetId="6" r:id="rId6"/>
    <sheet name="Ленина 52" sheetId="7" r:id="rId7"/>
    <sheet name="Мира 22" sheetId="8" r:id="rId8"/>
    <sheet name="Мира 24" sheetId="9" r:id="rId9"/>
    <sheet name="Мира 26" sheetId="10" r:id="rId10"/>
    <sheet name="Мира 32" sheetId="11" r:id="rId11"/>
    <sheet name="О.револ 29" sheetId="12" r:id="rId12"/>
    <sheet name="О.револ 35" sheetId="13" r:id="rId13"/>
    <sheet name="К.маркса 56" sheetId="14" r:id="rId14"/>
    <sheet name="К.маркса 54" sheetId="15" r:id="rId15"/>
    <sheet name="Гзетная 93" sheetId="16" r:id="rId16"/>
    <sheet name="Газетная 97" sheetId="17" r:id="rId17"/>
    <sheet name="Ломоносова 50" sheetId="18" r:id="rId18"/>
    <sheet name="Оплетина 6" sheetId="19" r:id="rId19"/>
    <sheet name="Красногвардейская 2" sheetId="20" r:id="rId20"/>
    <sheet name="Ленина,58" sheetId="21" r:id="rId21"/>
    <sheet name="Пархоменко,3" sheetId="22" r:id="rId22"/>
  </sheets>
  <calcPr calcId="145621" iterateDelta="1E-4"/>
</workbook>
</file>

<file path=xl/calcChain.xml><?xml version="1.0" encoding="utf-8"?>
<calcChain xmlns="http://schemas.openxmlformats.org/spreadsheetml/2006/main">
  <c r="D36" i="16" l="1"/>
  <c r="D37" i="5" l="1"/>
  <c r="D31" i="4" l="1"/>
  <c r="D20" i="4"/>
  <c r="D31" i="17" l="1"/>
  <c r="D33" i="17"/>
  <c r="D17" i="17"/>
  <c r="D36" i="22" l="1"/>
  <c r="D35" i="22"/>
  <c r="D37" i="22" s="1"/>
  <c r="D30" i="22"/>
  <c r="D28" i="22" s="1"/>
  <c r="D29" i="22"/>
  <c r="D27" i="22"/>
  <c r="D19" i="22"/>
  <c r="D13" i="22"/>
  <c r="D7" i="22"/>
  <c r="D39" i="21"/>
  <c r="D37" i="21"/>
  <c r="D36" i="21"/>
  <c r="D35" i="21"/>
  <c r="D34" i="21"/>
  <c r="D33" i="21"/>
  <c r="D40" i="21" s="1"/>
  <c r="D31" i="21"/>
  <c r="D24" i="21"/>
  <c r="D28" i="21" s="1"/>
  <c r="D19" i="21"/>
  <c r="D13" i="21"/>
  <c r="D7" i="21"/>
  <c r="D38" i="18"/>
  <c r="D37" i="18"/>
  <c r="D36" i="18"/>
  <c r="D35" i="18" s="1"/>
  <c r="D34" i="18"/>
  <c r="D27" i="18"/>
  <c r="D18" i="18"/>
  <c r="D17" i="18"/>
  <c r="D13" i="18"/>
  <c r="D7" i="18"/>
  <c r="D35" i="17"/>
  <c r="D34" i="17"/>
  <c r="D24" i="17"/>
  <c r="D13" i="17"/>
  <c r="D7" i="17"/>
  <c r="D28" i="16"/>
  <c r="D24" i="16"/>
  <c r="D17" i="16"/>
  <c r="D13" i="16"/>
  <c r="D32" i="14"/>
  <c r="D38" i="14" s="1"/>
  <c r="D29" i="14"/>
  <c r="D28" i="14"/>
  <c r="D27" i="14" s="1"/>
  <c r="D26" i="14"/>
  <c r="D19" i="14"/>
  <c r="D13" i="14"/>
  <c r="D7" i="14"/>
  <c r="D35" i="10"/>
  <c r="D34" i="10"/>
  <c r="D33" i="10"/>
  <c r="D32" i="10"/>
  <c r="D38" i="10" s="1"/>
  <c r="D31" i="10"/>
  <c r="D29" i="10"/>
  <c r="D27" i="10" s="1"/>
  <c r="D28" i="10"/>
  <c r="D26" i="10"/>
  <c r="D19" i="10"/>
  <c r="D13" i="10"/>
  <c r="D7" i="10"/>
  <c r="D39" i="9"/>
  <c r="D29" i="9"/>
  <c r="D25" i="9"/>
  <c r="D27" i="9" s="1"/>
  <c r="D19" i="9"/>
  <c r="D13" i="9"/>
  <c r="D7" i="9"/>
  <c r="D31" i="8"/>
  <c r="D29" i="8" s="1"/>
  <c r="D30" i="8"/>
  <c r="D28" i="8"/>
  <c r="D21" i="8"/>
  <c r="D12" i="8"/>
  <c r="D14" i="8" s="1"/>
  <c r="D7" i="8"/>
  <c r="D37" i="7"/>
  <c r="D35" i="7" s="1"/>
  <c r="D36" i="7"/>
  <c r="D34" i="7"/>
  <c r="D25" i="7"/>
  <c r="D18" i="7"/>
  <c r="D13" i="7"/>
  <c r="D7" i="7"/>
  <c r="D40" i="6"/>
  <c r="D31" i="6"/>
  <c r="D29" i="6"/>
  <c r="D26" i="6"/>
  <c r="D32" i="6" s="1"/>
  <c r="D19" i="6"/>
  <c r="D13" i="6"/>
  <c r="D7" i="6"/>
  <c r="D35" i="5"/>
  <c r="D25" i="5"/>
  <c r="D28" i="5" s="1"/>
  <c r="D13" i="5"/>
  <c r="D7" i="5"/>
  <c r="D40" i="4"/>
  <c r="D30" i="4"/>
  <c r="D29" i="4" s="1"/>
  <c r="D28" i="4"/>
  <c r="D13" i="4"/>
  <c r="D7" i="4"/>
  <c r="D39" i="3"/>
  <c r="D29" i="3"/>
  <c r="D25" i="3"/>
  <c r="D30" i="3" s="1"/>
  <c r="D28" i="3" s="1"/>
  <c r="D19" i="3"/>
  <c r="D13" i="3"/>
  <c r="D7" i="3"/>
  <c r="D36" i="2"/>
  <c r="D35" i="2"/>
  <c r="D32" i="2"/>
  <c r="D25" i="2"/>
  <c r="D18" i="2"/>
  <c r="D13" i="2"/>
  <c r="D7" i="2"/>
  <c r="D35" i="1"/>
  <c r="D34" i="1"/>
  <c r="D33" i="1" s="1"/>
  <c r="D32" i="1"/>
  <c r="D25" i="1"/>
  <c r="D18" i="1"/>
  <c r="D13" i="1"/>
  <c r="D7" i="1"/>
  <c r="D27" i="16" l="1"/>
  <c r="D26" i="16" s="1"/>
  <c r="D38" i="5"/>
  <c r="D36" i="5" s="1"/>
  <c r="D34" i="2"/>
  <c r="D30" i="6"/>
  <c r="D30" i="9"/>
  <c r="D28" i="9" s="1"/>
  <c r="D27" i="3"/>
  <c r="D18" i="5"/>
  <c r="D30" i="21"/>
  <c r="D29" i="21" s="1"/>
</calcChain>
</file>

<file path=xl/sharedStrings.xml><?xml version="1.0" encoding="utf-8"?>
<sst xmlns="http://schemas.openxmlformats.org/spreadsheetml/2006/main" count="1408" uniqueCount="121">
  <si>
    <t>Утверждаю _______________ В.И. Зайнуллин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</si>
  <si>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д.89 за период с 01.01.2013г. по 31.10.2013г.</t>
  </si>
  <si>
    <t>№п/п</t>
  </si>
  <si>
    <t>Наименоване</t>
  </si>
  <si>
    <t>Ед.изм</t>
  </si>
  <si>
    <t>Сумма</t>
  </si>
  <si>
    <t>Остаток денежных средств на 01.01.2013 г.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</si>
  <si>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</si>
  <si>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</si>
  <si>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</si>
  <si>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</si>
  <si>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</si>
  <si>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</si>
  <si>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</si>
  <si>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</si>
  <si>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</si>
  <si>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</si>
  <si>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</si>
  <si>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</si>
  <si>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2.3</t>
  </si>
  <si>
    <t>Юридические  лица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</si>
  <si>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</si>
  <si>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</si>
  <si>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</si>
  <si>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</si>
  <si>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</si>
  <si>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</si>
  <si>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Услуги расчетного центра</t>
  </si>
  <si>
    <t>3.4</t>
  </si>
  <si>
    <t>Форма 2 по тек.ремонту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</si>
  <si>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</si>
  <si>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</si>
  <si>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</si>
  <si>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</si>
  <si>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</si>
  <si>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</si>
  <si>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</si>
  <si>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</si>
  <si>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МУП "Тагилэнерго"</t>
  </si>
  <si>
    <t>4.5</t>
  </si>
  <si>
    <t>ООО "Водоканал"</t>
  </si>
  <si>
    <t>ИТОГО</t>
  </si>
  <si>
    <t>Остаток денежных средств на 01.10.2013 г.</t>
  </si>
  <si>
    <t>Работы по содержанию и текущему ремонту общего имущества дома:</t>
  </si>
  <si>
    <t>- Уборка придомовой терирритории</t>
  </si>
  <si>
    <t>- Содержание домохозяйства</t>
  </si>
  <si>
    <t>- Вывоз и утилизация твердо-бытовых отходов</t>
  </si>
  <si>
    <t>- Содержание и текущий ремонт внутридомовых тепло-водо-канализационных сетей</t>
  </si>
  <si>
    <t>- Текущий ремонт строительных конструкций и внутридомовых электросетей</t>
  </si>
  <si>
    <t>Старший по дому принял _______________/________________</t>
  </si>
  <si>
    <t>"____" ________ 2013г.</t>
  </si>
  <si>
    <t>Утверждаю _______________ А.В. Ерошенко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</si>
  <si>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Октябрьской революции д.46     за период с 01.01.2013г. по 31.12.2013г.</t>
  </si>
  <si>
    <t>2.1.1</t>
  </si>
  <si>
    <t>Юридические лица за текущий ремонт и содержание (нежилое)</t>
  </si>
  <si>
    <t>2.2.1</t>
  </si>
  <si>
    <t>Юридические лица за аренду(нежилое)</t>
  </si>
  <si>
    <t>3.5.1</t>
  </si>
  <si>
    <t>Ремонт подъезда</t>
  </si>
  <si>
    <t>Остаток денежных средств на 31.12.2013 г.</t>
  </si>
  <si>
    <t>4.6</t>
  </si>
  <si>
    <t>освещение</t>
  </si>
  <si>
    <t>4.7</t>
  </si>
  <si>
    <t>ВДГО</t>
  </si>
  <si>
    <t>"____" ________ 2014г.</t>
  </si>
  <si>
    <t>Отчет составил: А.И. Салахова</t>
  </si>
  <si>
    <t>Юридические лица за капитальный ремонт (нежилое)</t>
  </si>
  <si>
    <t>3.5.2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</si>
  <si>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д.50 за период с 01.01.2013г. по 31.12.2013г.</t>
  </si>
  <si>
    <t>Юридические  лица (текущий ремонт)</t>
  </si>
  <si>
    <t>Юридические  лица (капитальный ремонт)</t>
  </si>
  <si>
    <t>3.4.1</t>
  </si>
  <si>
    <t>прокладка трубопровода (кв.1)</t>
  </si>
  <si>
    <t>разборка трубопровода (кв.1,4,7)</t>
  </si>
  <si>
    <t>замена кровли. Чердак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</si>
  <si>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Ленина, д.52 за период с 01.01.2013г. По 31.12.2013г.</t>
  </si>
  <si>
    <t>Форма 2 по тек.ремонту (поверка узла учета)</t>
  </si>
  <si>
    <t>Электроэнергия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</si>
  <si>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д.40 за период с 01.01.2013г. по 31.10.2013г.</t>
  </si>
  <si>
    <t>1. Поступление денежных средств</t>
  </si>
  <si>
    <t>1.3</t>
  </si>
  <si>
    <t>2. Расходование денежных средств</t>
  </si>
  <si>
    <t>2.4</t>
  </si>
  <si>
    <t>2.5</t>
  </si>
  <si>
    <t>3. Задолженность за собственниками МКД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</si>
  <si>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д.24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</si>
  <si>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Мира, д.26 за период с 01.01.2013г. по 31.12.2013г.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</si>
  <si>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Карла Маркса, д.56 за период с 01.01.2013г. по 31.12.2013г.</t>
  </si>
  <si>
    <t>3.4.2</t>
  </si>
  <si>
    <t>в т.ч. юридические 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</si>
  <si>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Ломоносова, д.50 за период с 01.01.2013г. по 30.11.2013г.</t>
  </si>
  <si>
    <t>Юр.лица</t>
  </si>
  <si>
    <t>Замена вентилей</t>
  </si>
  <si>
    <t>3.6</t>
  </si>
  <si>
    <t>Отсыпка шебнем. Парковка. Заезд к дому</t>
  </si>
  <si>
    <t>3.7</t>
  </si>
  <si>
    <t>Остаток денежных средств на 01.12.2013 г.</t>
  </si>
  <si>
    <t>в.т.ч. Юр.лица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</si>
  <si>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Ленина, д.58 за период с 01.01.2013г. по 31.12.2013г.</t>
  </si>
  <si>
    <t>Укладка асфальта придомовой территории</t>
  </si>
  <si>
    <t>Установка ВРУ</t>
  </si>
  <si>
    <t>ОТЧЕТ                                                                                                                                                                             ООО "Центр-НТ" перед собственниками помещений многоквартирного дома, расположенного по адресу: г. Нижний Тагил, ул. Пархоменко, д.3 за период с 01.09.2013г. по 31.12.2013г.</t>
  </si>
  <si>
    <t>Остаток денежных средств на 01.09.2013 г.</t>
  </si>
  <si>
    <t>Поступление остатков на тек.рмонт</t>
  </si>
  <si>
    <t>Старшая по дому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</si>
  <si>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Газетная, д.97 за период с 01.01.2014г. по 31.12.2014г.</t>
  </si>
  <si>
    <t>Утверждаю _______________ Копаев Н.А.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</si>
  <si>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д.40 за период с 01.01.2014г. по 31.12.2014г.</t>
  </si>
  <si>
    <t>Остаток денежных средств на 01.01.2014 г.</t>
  </si>
  <si>
    <t>Остаток денежных средств на 01.12.2014 г.</t>
  </si>
  <si>
    <t>"____" ________ 2015г.</t>
  </si>
  <si>
    <t xml:space="preserve">Доход от аренды </t>
  </si>
  <si>
    <t>Частичная замена кровли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</si>
  <si>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 д.60     за период с 01.01.2013г. по 31.12.2013г.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</si>
  <si>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д.97 за период с 01.01.2014г. по 31.12.2014г.</t>
  </si>
  <si>
    <t>Частичный ремонт кровли</t>
  </si>
  <si>
    <t>Частичный ремонт канализации</t>
  </si>
  <si>
    <t>Ремонт перекрытия над кв.14</t>
  </si>
  <si>
    <t>Утверждаю _______________ Н.А. Копаев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</si>
  <si>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Октябрьской революции, д.29 за период с 01.01.2014г. по 31.12.2014г.</t>
  </si>
  <si>
    <t>Остаток денежных средств на 31.12.2014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</si>
</sst>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1" xfId="0" applyFont="1" applyBorder="1"/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164" fontId="2" fillId="2" borderId="1" xfId="0" applyNumberFormat="1" applyFont="1" applyFill="1" applyBorder="1"/>
    <xf numFmtId="164" fontId="0" fillId="2" borderId="1" xfId="0" applyNumberFormat="1" applyFill="1" applyBorder="1"/>
    <xf numFmtId="164" fontId="2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9" fontId="0" fillId="3" borderId="1" xfId="0" applyNumberFormat="1" applyFill="1" applyBorder="1"/>
    <xf numFmtId="0" fontId="1" fillId="3" borderId="1" xfId="0" applyFont="1" applyFill="1" applyBorder="1"/>
    <xf numFmtId="0" fontId="0" fillId="3" borderId="1" xfId="0" applyFont="1" applyFill="1" applyBorder="1"/>
    <xf numFmtId="164" fontId="2" fillId="3" borderId="1" xfId="0" applyNumberFormat="1" applyFont="1" applyFill="1" applyBorder="1"/>
    <xf numFmtId="164" fontId="0" fillId="3" borderId="1" xfId="0" applyNumberFormat="1" applyFill="1" applyBorder="1"/>
    <xf numFmtId="164" fontId="0" fillId="0" borderId="0" xfId="0" applyNumberFormat="1" applyFont="1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49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4F81BD"/>
      <rgbColor rgb="FF9999FF"/>
      <rgbColor rgb="FF953735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558ED5"/>
      <rgbColor rgb="FF33CCCC"/>
      <rgbColor rgb="FF99CC00"/>
      <rgbColor rgb="FFFFCC00"/>
      <rgbColor rgb="FFFF9900"/>
      <rgbColor rgb="FFE46C0A"/>
      <rgbColor rgb="FF8064A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4" zoomScaleNormal="100" workbookViewId="0">
      <selection activeCell="D25" sqref="D25"/>
    </sheetView>
  </sheetViews>
  <sheetFormatPr defaultRowHeight="15" x14ac:dyDescent="0.25"/>
  <cols>
    <col min="1" max="1" width="8.42578125"/>
    <col min="2" max="2" width="46"/>
    <col min="3" max="3" width="9.28515625"/>
    <col min="4" max="4" width="13.57031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3.75" customHeight="1" x14ac:dyDescent="0.25">
      <c r="A4" s="37" t="s">
        <v>1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1">
        <f>D8+D9</f>
        <v>-138870.80000000002</v>
      </c>
    </row>
    <row r="8" spans="1:4" x14ac:dyDescent="0.25">
      <c r="A8" s="1"/>
      <c r="B8" s="3" t="s">
        <v>8</v>
      </c>
      <c r="C8" s="1" t="s">
        <v>7</v>
      </c>
      <c r="D8" s="1">
        <v>-137772.13</v>
      </c>
    </row>
    <row r="9" spans="1:4" x14ac:dyDescent="0.25">
      <c r="A9" s="1"/>
      <c r="B9" s="3" t="s">
        <v>9</v>
      </c>
      <c r="C9" s="1" t="s">
        <v>7</v>
      </c>
      <c r="D9" s="1">
        <v>-1098.67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202010.46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v>80451.199999999997</v>
      </c>
    </row>
    <row r="13" spans="1:4" x14ac:dyDescent="0.25">
      <c r="A13" s="7"/>
      <c r="B13" s="8" t="s">
        <v>15</v>
      </c>
      <c r="C13" s="1" t="s">
        <v>7</v>
      </c>
      <c r="D13" s="1">
        <f>D10+D11+D12</f>
        <v>282461.65999999997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">
        <v>171215.93</v>
      </c>
    </row>
    <row r="16" spans="1:4" x14ac:dyDescent="0.25">
      <c r="A16" s="4" t="s">
        <v>18</v>
      </c>
      <c r="B16" s="6" t="s">
        <v>14</v>
      </c>
      <c r="C16" s="1" t="s">
        <v>7</v>
      </c>
      <c r="D16" s="1">
        <v>68448.800000000003</v>
      </c>
    </row>
    <row r="17" spans="1:12" x14ac:dyDescent="0.25">
      <c r="A17" s="4" t="s">
        <v>19</v>
      </c>
      <c r="B17" s="1" t="s">
        <v>20</v>
      </c>
      <c r="C17" s="1" t="s">
        <v>7</v>
      </c>
      <c r="D17" s="1"/>
    </row>
    <row r="18" spans="1:12" x14ac:dyDescent="0.25">
      <c r="A18" s="7"/>
      <c r="B18" s="8" t="s">
        <v>15</v>
      </c>
      <c r="C18" s="1" t="s">
        <v>7</v>
      </c>
      <c r="D18" s="1">
        <f>D15+D16+D17</f>
        <v>239664.72999999998</v>
      </c>
    </row>
    <row r="19" spans="1:12" x14ac:dyDescent="0.25">
      <c r="A19" s="34" t="s">
        <v>21</v>
      </c>
      <c r="B19" s="34"/>
      <c r="C19" s="34"/>
      <c r="D19" s="34"/>
    </row>
    <row r="20" spans="1:12" x14ac:dyDescent="0.25">
      <c r="A20" s="4" t="s">
        <v>22</v>
      </c>
      <c r="B20" s="1" t="s">
        <v>23</v>
      </c>
      <c r="C20" s="1" t="s">
        <v>7</v>
      </c>
      <c r="D20" s="1">
        <v>131306.79999999999</v>
      </c>
    </row>
    <row r="21" spans="1:12" x14ac:dyDescent="0.25">
      <c r="A21" s="4" t="s">
        <v>24</v>
      </c>
      <c r="B21" s="1" t="s">
        <v>25</v>
      </c>
      <c r="C21" s="1" t="s">
        <v>7</v>
      </c>
      <c r="D21" s="1">
        <v>10380.799999999999</v>
      </c>
    </row>
    <row r="22" spans="1:12" x14ac:dyDescent="0.25">
      <c r="A22" s="4" t="s">
        <v>26</v>
      </c>
      <c r="B22" s="1" t="s">
        <v>27</v>
      </c>
      <c r="C22" s="1" t="s">
        <v>7</v>
      </c>
      <c r="D22" s="1">
        <v>4622.83</v>
      </c>
    </row>
    <row r="23" spans="1:12" x14ac:dyDescent="0.25">
      <c r="A23" s="4" t="s">
        <v>28</v>
      </c>
      <c r="B23" s="1" t="s">
        <v>29</v>
      </c>
      <c r="C23" s="1" t="s">
        <v>7</v>
      </c>
      <c r="D23" s="1"/>
      <c r="L23" s="9"/>
    </row>
    <row r="24" spans="1:12" x14ac:dyDescent="0.25">
      <c r="A24" s="4" t="s">
        <v>30</v>
      </c>
      <c r="B24" s="1" t="s">
        <v>31</v>
      </c>
      <c r="C24" s="1" t="s">
        <v>7</v>
      </c>
      <c r="D24" s="1">
        <v>43956</v>
      </c>
    </row>
    <row r="25" spans="1:12" x14ac:dyDescent="0.25">
      <c r="A25" s="7"/>
      <c r="B25" s="10" t="s">
        <v>15</v>
      </c>
      <c r="C25" s="1" t="s">
        <v>7</v>
      </c>
      <c r="D25" s="1">
        <f>D20+D21+D22+D23+D24</f>
        <v>190266.42999999996</v>
      </c>
    </row>
    <row r="26" spans="1:12" x14ac:dyDescent="0.25">
      <c r="A26" s="34" t="s">
        <v>32</v>
      </c>
      <c r="B26" s="34"/>
      <c r="C26" s="34"/>
      <c r="D26" s="34"/>
    </row>
    <row r="27" spans="1:12" x14ac:dyDescent="0.25">
      <c r="A27" s="4" t="s">
        <v>33</v>
      </c>
      <c r="B27" s="1" t="s">
        <v>12</v>
      </c>
      <c r="C27" s="1" t="s">
        <v>7</v>
      </c>
      <c r="D27" s="1">
        <v>58205.760000000002</v>
      </c>
    </row>
    <row r="28" spans="1:12" x14ac:dyDescent="0.25">
      <c r="A28" s="4" t="s">
        <v>34</v>
      </c>
      <c r="B28" s="1" t="s">
        <v>14</v>
      </c>
      <c r="C28" s="1" t="s">
        <v>7</v>
      </c>
      <c r="D28" s="1">
        <v>23612.38</v>
      </c>
    </row>
    <row r="29" spans="1:12" x14ac:dyDescent="0.25">
      <c r="A29" s="4" t="s">
        <v>35</v>
      </c>
      <c r="B29" s="1" t="s">
        <v>36</v>
      </c>
      <c r="C29" s="1" t="s">
        <v>7</v>
      </c>
      <c r="D29" s="1">
        <v>9217</v>
      </c>
    </row>
    <row r="30" spans="1:12" x14ac:dyDescent="0.25">
      <c r="A30" s="4" t="s">
        <v>37</v>
      </c>
      <c r="B30" s="1" t="s">
        <v>38</v>
      </c>
      <c r="C30" s="1" t="s">
        <v>7</v>
      </c>
      <c r="D30" s="1">
        <v>226201.73</v>
      </c>
    </row>
    <row r="31" spans="1:12" x14ac:dyDescent="0.25">
      <c r="A31" s="4" t="s">
        <v>39</v>
      </c>
      <c r="B31" s="1" t="s">
        <v>40</v>
      </c>
      <c r="C31" s="1" t="s">
        <v>7</v>
      </c>
      <c r="D31" s="1">
        <v>45727.55</v>
      </c>
    </row>
    <row r="32" spans="1:12" x14ac:dyDescent="0.25">
      <c r="A32" s="7"/>
      <c r="B32" s="10" t="s">
        <v>41</v>
      </c>
      <c r="C32" s="1" t="s">
        <v>7</v>
      </c>
      <c r="D32" s="1">
        <f>D27+D28+D29+D30+D31</f>
        <v>362964.42</v>
      </c>
    </row>
    <row r="33" spans="1:4" x14ac:dyDescent="0.25">
      <c r="A33" s="7"/>
      <c r="B33" s="3" t="s">
        <v>42</v>
      </c>
      <c r="C33" s="1" t="s">
        <v>7</v>
      </c>
      <c r="D33" s="1">
        <f>D34+D35</f>
        <v>-89472.5</v>
      </c>
    </row>
    <row r="34" spans="1:4" x14ac:dyDescent="0.25">
      <c r="A34" s="7"/>
      <c r="B34" s="3" t="s">
        <v>8</v>
      </c>
      <c r="C34" s="1" t="s">
        <v>7</v>
      </c>
      <c r="D34" s="1">
        <f>D8+D15-D20-D21-D22-D23</f>
        <v>-112866.63</v>
      </c>
    </row>
    <row r="35" spans="1:4" x14ac:dyDescent="0.25">
      <c r="A35" s="7"/>
      <c r="B35" s="3" t="s">
        <v>9</v>
      </c>
      <c r="C35" s="1" t="s">
        <v>7</v>
      </c>
      <c r="D35" s="1">
        <f>D9+D16-D24</f>
        <v>23394.130000000005</v>
      </c>
    </row>
    <row r="36" spans="1:4" x14ac:dyDescent="0.25">
      <c r="A36" s="11"/>
    </row>
    <row r="37" spans="1:4" ht="16.5" customHeight="1" x14ac:dyDescent="0.25">
      <c r="A37" s="35" t="s">
        <v>43</v>
      </c>
      <c r="B37" s="35"/>
      <c r="C37" s="35"/>
      <c r="D37" s="35"/>
    </row>
    <row r="38" spans="1:4" x14ac:dyDescent="0.25">
      <c r="A38" s="12" t="s">
        <v>44</v>
      </c>
      <c r="B38" s="13"/>
      <c r="C38" s="13"/>
      <c r="D38" s="13"/>
    </row>
    <row r="39" spans="1:4" x14ac:dyDescent="0.25">
      <c r="A39" s="12" t="s">
        <v>45</v>
      </c>
      <c r="B39" s="13"/>
      <c r="C39" s="13"/>
      <c r="D39" s="13"/>
    </row>
    <row r="40" spans="1:4" x14ac:dyDescent="0.25">
      <c r="A40" s="12" t="s">
        <v>46</v>
      </c>
      <c r="B40" s="13"/>
      <c r="C40" s="13"/>
      <c r="D40" s="13"/>
    </row>
    <row r="41" spans="1:4" x14ac:dyDescent="0.25">
      <c r="A41" s="12" t="s">
        <v>47</v>
      </c>
      <c r="B41" s="13"/>
      <c r="C41" s="13"/>
      <c r="D41" s="13"/>
    </row>
    <row r="42" spans="1:4" x14ac:dyDescent="0.25">
      <c r="A42" s="12" t="s">
        <v>48</v>
      </c>
      <c r="B42" s="13"/>
      <c r="C42" s="13"/>
      <c r="D42" s="13"/>
    </row>
    <row r="43" spans="1:4" x14ac:dyDescent="0.25">
      <c r="A43" s="12"/>
      <c r="B43" s="13"/>
      <c r="C43" s="13"/>
      <c r="D43" s="13"/>
    </row>
    <row r="44" spans="1:4" x14ac:dyDescent="0.25">
      <c r="A44" s="12"/>
      <c r="B44" s="9" t="s">
        <v>49</v>
      </c>
    </row>
    <row r="45" spans="1:4" x14ac:dyDescent="0.25">
      <c r="A45" s="12"/>
      <c r="C45" t="s">
        <v>50</v>
      </c>
    </row>
  </sheetData>
  <mergeCells count="7">
    <mergeCell ref="A26:D26"/>
    <mergeCell ref="A37:D37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10" zoomScaleNormal="100" workbookViewId="0">
      <selection activeCell="D24" sqref="D24"/>
    </sheetView>
  </sheetViews>
  <sheetFormatPr defaultRowHeight="15" x14ac:dyDescent="0.25"/>
  <cols>
    <col min="1" max="1" width="8.140625"/>
    <col min="2" max="2" width="46.42578125"/>
    <col min="3" max="3" width="12.42578125"/>
    <col min="4" max="4" width="12.28515625"/>
    <col min="5" max="1025" width="8.7109375"/>
  </cols>
  <sheetData>
    <row r="1" spans="1:4" ht="16.5" customHeight="1" x14ac:dyDescent="0.25">
      <c r="B1" s="36" t="s">
        <v>106</v>
      </c>
      <c r="C1" s="36"/>
      <c r="D1" s="36"/>
    </row>
    <row r="4" spans="1:4" ht="69" customHeight="1" x14ac:dyDescent="0.25">
      <c r="A4" s="37" t="s">
        <v>107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108</v>
      </c>
      <c r="C7" s="1" t="s">
        <v>7</v>
      </c>
      <c r="D7" s="1">
        <f>D8+D9</f>
        <v>-356278.93</v>
      </c>
    </row>
    <row r="8" spans="1:4" ht="16.5" customHeight="1" x14ac:dyDescent="0.25">
      <c r="A8" s="1"/>
      <c r="B8" s="3" t="s">
        <v>8</v>
      </c>
      <c r="C8" s="1" t="s">
        <v>7</v>
      </c>
      <c r="D8" s="1">
        <v>-156776.24</v>
      </c>
    </row>
    <row r="9" spans="1:4" ht="16.5" customHeight="1" x14ac:dyDescent="0.25">
      <c r="A9" s="1"/>
      <c r="B9" s="3" t="s">
        <v>9</v>
      </c>
      <c r="C9" s="1" t="s">
        <v>7</v>
      </c>
      <c r="D9" s="1">
        <v>-199502.69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110275.92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87835.4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198111.32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111073.2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71176.84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/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182250.03999999998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71679.350000000006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5666.8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2499.17</v>
      </c>
    </row>
    <row r="23" spans="1:4" ht="16.5" customHeight="1" x14ac:dyDescent="0.25">
      <c r="A23" s="4" t="s">
        <v>28</v>
      </c>
      <c r="B23" s="1" t="s">
        <v>29</v>
      </c>
      <c r="C23" s="1" t="s">
        <v>7</v>
      </c>
      <c r="D23" s="1"/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"/>
    </row>
    <row r="25" spans="1:4" ht="16.5" customHeight="1" x14ac:dyDescent="0.25">
      <c r="A25" s="7"/>
      <c r="B25" s="10" t="s">
        <v>15</v>
      </c>
      <c r="C25" s="1" t="s">
        <v>7</v>
      </c>
      <c r="D25" s="1">
        <f>D20+D21+D22+D23+D24</f>
        <v>79845.320000000007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">
        <v>39977.589999999997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">
        <v>44471.53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">
        <v>2980.6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">
        <v>146994.70000000001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">
        <v>21165.78</v>
      </c>
    </row>
    <row r="32" spans="1:4" ht="16.5" customHeight="1" thickTop="1" thickBot="1" x14ac:dyDescent="0.3">
      <c r="A32" s="7"/>
      <c r="B32" s="10" t="s">
        <v>41</v>
      </c>
      <c r="C32" s="1" t="s">
        <v>7</v>
      </c>
      <c r="D32" s="1">
        <f>D27+D28+D29+D30+D31</f>
        <v>255590.2</v>
      </c>
    </row>
    <row r="33" spans="1:4" ht="16.5" customHeight="1" thickTop="1" thickBot="1" x14ac:dyDescent="0.3">
      <c r="A33" s="7"/>
      <c r="B33" s="10"/>
      <c r="C33" s="1"/>
      <c r="D33" s="1"/>
    </row>
    <row r="34" spans="1:4" ht="16.5" customHeight="1" thickTop="1" thickBot="1" x14ac:dyDescent="0.3">
      <c r="A34" s="7"/>
      <c r="B34" s="3" t="s">
        <v>109</v>
      </c>
      <c r="C34" s="1" t="s">
        <v>7</v>
      </c>
      <c r="D34" s="1">
        <f>D35+D36</f>
        <v>-253874.21000000002</v>
      </c>
    </row>
    <row r="35" spans="1:4" ht="16.5" customHeight="1" x14ac:dyDescent="0.25">
      <c r="A35" s="7"/>
      <c r="B35" s="3" t="s">
        <v>8</v>
      </c>
      <c r="C35" s="1" t="s">
        <v>7</v>
      </c>
      <c r="D35" s="1">
        <f>D8+D15-D20-D21-D22</f>
        <v>-125548.36</v>
      </c>
    </row>
    <row r="36" spans="1:4" ht="16.5" customHeight="1" x14ac:dyDescent="0.25">
      <c r="A36" s="7"/>
      <c r="B36" s="3" t="s">
        <v>9</v>
      </c>
      <c r="C36" s="1" t="s">
        <v>7</v>
      </c>
      <c r="D36" s="1">
        <f>D9+D16-D24</f>
        <v>-128325.85</v>
      </c>
    </row>
    <row r="37" spans="1:4" ht="16.5" customHeight="1" x14ac:dyDescent="0.25">
      <c r="A37" s="11"/>
    </row>
    <row r="38" spans="1:4" ht="16.5" customHeight="1" x14ac:dyDescent="0.25">
      <c r="A38" s="12"/>
      <c r="B38" s="13"/>
      <c r="C38" s="13"/>
      <c r="D38" s="13"/>
    </row>
    <row r="39" spans="1:4" ht="16.5" customHeight="1" x14ac:dyDescent="0.25">
      <c r="A39" s="12"/>
      <c r="B39" s="9" t="s">
        <v>49</v>
      </c>
    </row>
    <row r="40" spans="1:4" ht="16.5" customHeight="1" x14ac:dyDescent="0.25">
      <c r="A40" s="12"/>
      <c r="C40" t="s">
        <v>110</v>
      </c>
    </row>
  </sheetData>
  <mergeCells count="6">
    <mergeCell ref="A26:D26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/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.75" customHeight="1" x14ac:dyDescent="0.25">
      <c r="A4" s="37" t="s">
        <v>52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19998.900000000001</v>
      </c>
    </row>
    <row r="8" spans="1:4" x14ac:dyDescent="0.25">
      <c r="A8" s="17"/>
      <c r="B8" s="18" t="s">
        <v>8</v>
      </c>
      <c r="C8" s="17" t="s">
        <v>7</v>
      </c>
      <c r="D8" s="20">
        <v>2537.61</v>
      </c>
    </row>
    <row r="9" spans="1:4" x14ac:dyDescent="0.25">
      <c r="A9" s="17"/>
      <c r="B9" s="18" t="s">
        <v>9</v>
      </c>
      <c r="C9" s="17" t="s">
        <v>7</v>
      </c>
      <c r="D9" s="20">
        <v>17461.29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162097.74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59901.42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221999.15999999997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129908.69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49986.93</v>
      </c>
    </row>
    <row r="18" spans="1:4" hidden="1" x14ac:dyDescent="0.25">
      <c r="A18" s="4" t="s">
        <v>55</v>
      </c>
      <c r="B18" s="23" t="s">
        <v>56</v>
      </c>
      <c r="C18" s="1" t="s">
        <v>7</v>
      </c>
      <c r="D18" s="15"/>
    </row>
    <row r="19" spans="1:4" x14ac:dyDescent="0.25">
      <c r="A19" s="7"/>
      <c r="B19" s="8" t="s">
        <v>15</v>
      </c>
      <c r="C19" s="1" t="s">
        <v>7</v>
      </c>
      <c r="D19" s="21">
        <f>D15+D16+D17+D18</f>
        <v>179895.62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105363.53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8253.6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3507.53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v>0</v>
      </c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0</v>
      </c>
    </row>
    <row r="26" spans="1:4" hidden="1" x14ac:dyDescent="0.25">
      <c r="A26" s="4" t="s">
        <v>57</v>
      </c>
      <c r="B26" s="1" t="s">
        <v>58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117124.66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82769.859999999986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15321.63999999999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67448.22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107464.92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28708.560000000001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17238.560000000001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312387.98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46897.87</v>
      </c>
    </row>
    <row r="37" spans="1:4" ht="16.5" hidden="1" customHeight="1" x14ac:dyDescent="0.25">
      <c r="A37" s="4" t="s">
        <v>60</v>
      </c>
      <c r="B37" s="1" t="s">
        <v>61</v>
      </c>
      <c r="C37" s="1" t="s">
        <v>7</v>
      </c>
      <c r="D37" s="15"/>
    </row>
    <row r="38" spans="1:4" hidden="1" x14ac:dyDescent="0.25">
      <c r="A38" s="4" t="s">
        <v>62</v>
      </c>
      <c r="B38" s="1" t="s">
        <v>63</v>
      </c>
      <c r="C38" s="1" t="s">
        <v>7</v>
      </c>
      <c r="D38" s="15"/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512697.89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opLeftCell="A10" zoomScaleNormal="100" workbookViewId="0">
      <selection activeCell="D29" sqref="D29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5" width="16.5703125"/>
    <col min="6" max="1025" width="8.7109375"/>
  </cols>
  <sheetData>
    <row r="1" spans="1:4" ht="16.5" customHeight="1" x14ac:dyDescent="0.25">
      <c r="B1" s="36" t="s">
        <v>0</v>
      </c>
      <c r="C1" s="36"/>
      <c r="D1" s="36"/>
    </row>
    <row r="4" spans="1:4" ht="63.75" customHeight="1" x14ac:dyDescent="0.25">
      <c r="A4" s="37" t="s">
        <v>113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7"/>
      <c r="B7" s="18" t="s">
        <v>6</v>
      </c>
      <c r="C7" s="17" t="s">
        <v>7</v>
      </c>
      <c r="D7" s="19">
        <f>D8+D9</f>
        <v>-28800.639999999999</v>
      </c>
    </row>
    <row r="8" spans="1:4" ht="16.5" customHeight="1" x14ac:dyDescent="0.25">
      <c r="A8" s="17"/>
      <c r="B8" s="18" t="s">
        <v>8</v>
      </c>
      <c r="C8" s="17" t="s">
        <v>7</v>
      </c>
      <c r="D8" s="20">
        <v>-55474.25</v>
      </c>
    </row>
    <row r="9" spans="1:4" ht="16.5" customHeight="1" x14ac:dyDescent="0.25">
      <c r="A9" s="17"/>
      <c r="B9" s="18" t="s">
        <v>9</v>
      </c>
      <c r="C9" s="17" t="s">
        <v>7</v>
      </c>
      <c r="D9" s="20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76550.100000000006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30191.52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106741.62000000001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70057.31</v>
      </c>
    </row>
    <row r="16" spans="1:4" ht="29.25" customHeight="1" x14ac:dyDescent="0.25">
      <c r="A16" s="4" t="s">
        <v>53</v>
      </c>
      <c r="B16" s="22" t="s">
        <v>54</v>
      </c>
      <c r="C16" s="1" t="s">
        <v>7</v>
      </c>
      <c r="D16" s="15">
        <v>19625.87</v>
      </c>
    </row>
    <row r="17" spans="1:4" ht="16.5" customHeight="1" x14ac:dyDescent="0.25">
      <c r="A17" s="4" t="s">
        <v>18</v>
      </c>
      <c r="B17" s="6" t="s">
        <v>14</v>
      </c>
      <c r="C17" s="1" t="s">
        <v>7</v>
      </c>
      <c r="D17" s="15">
        <v>27968.23</v>
      </c>
    </row>
    <row r="18" spans="1:4" ht="30" customHeight="1" x14ac:dyDescent="0.25">
      <c r="A18" s="4" t="s">
        <v>55</v>
      </c>
      <c r="B18" s="23" t="s">
        <v>66</v>
      </c>
      <c r="C18" s="1" t="s">
        <v>7</v>
      </c>
      <c r="D18" s="15">
        <v>7931.04</v>
      </c>
    </row>
    <row r="19" spans="1:4" ht="30" customHeight="1" x14ac:dyDescent="0.25">
      <c r="A19" s="4" t="s">
        <v>55</v>
      </c>
      <c r="B19" s="23" t="s">
        <v>111</v>
      </c>
      <c r="C19" s="1" t="s">
        <v>7</v>
      </c>
      <c r="D19" s="15">
        <v>32000</v>
      </c>
    </row>
    <row r="20" spans="1:4" ht="16.5" customHeight="1" x14ac:dyDescent="0.25">
      <c r="A20" s="7"/>
      <c r="B20" s="8" t="s">
        <v>15</v>
      </c>
      <c r="C20" s="1" t="s">
        <v>7</v>
      </c>
      <c r="D20" s="21">
        <f>D15+D16+D17+D18+D19</f>
        <v>157582.44999999998</v>
      </c>
    </row>
    <row r="21" spans="1:4" ht="16.5" customHeight="1" x14ac:dyDescent="0.25">
      <c r="A21" s="34" t="s">
        <v>21</v>
      </c>
      <c r="B21" s="34"/>
      <c r="C21" s="34"/>
      <c r="D21" s="34"/>
    </row>
    <row r="22" spans="1:4" ht="16.5" customHeight="1" x14ac:dyDescent="0.25">
      <c r="A22" s="4" t="s">
        <v>22</v>
      </c>
      <c r="B22" s="1" t="s">
        <v>23</v>
      </c>
      <c r="C22" s="1" t="s">
        <v>7</v>
      </c>
      <c r="D22" s="15">
        <v>49757.57</v>
      </c>
    </row>
    <row r="23" spans="1:4" ht="16.5" customHeight="1" x14ac:dyDescent="0.25">
      <c r="A23" s="4" t="s">
        <v>24</v>
      </c>
      <c r="B23" s="1" t="s">
        <v>25</v>
      </c>
      <c r="C23" s="1" t="s">
        <v>7</v>
      </c>
      <c r="D23" s="15">
        <v>3895.68</v>
      </c>
    </row>
    <row r="24" spans="1:4" ht="16.5" customHeight="1" x14ac:dyDescent="0.25">
      <c r="A24" s="4" t="s">
        <v>26</v>
      </c>
      <c r="B24" s="1" t="s">
        <v>27</v>
      </c>
      <c r="C24" s="1" t="s">
        <v>7</v>
      </c>
      <c r="D24" s="15">
        <v>1891.55</v>
      </c>
    </row>
    <row r="25" spans="1:4" ht="16.5" customHeight="1" x14ac:dyDescent="0.25">
      <c r="A25" s="4" t="s">
        <v>28</v>
      </c>
      <c r="B25" s="1" t="s">
        <v>29</v>
      </c>
      <c r="C25" s="1" t="s">
        <v>7</v>
      </c>
      <c r="D25" s="15">
        <v>0</v>
      </c>
    </row>
    <row r="26" spans="1:4" ht="16.5" customHeight="1" thickTop="1" thickBot="1" x14ac:dyDescent="0.3">
      <c r="A26" s="4" t="s">
        <v>30</v>
      </c>
      <c r="B26" s="1" t="s">
        <v>31</v>
      </c>
      <c r="C26" s="1" t="s">
        <v>7</v>
      </c>
      <c r="D26" s="15">
        <v>10367.030000000001</v>
      </c>
    </row>
    <row r="27" spans="1:4" ht="16.5" customHeight="1" thickTop="1" thickBot="1" x14ac:dyDescent="0.3">
      <c r="A27" s="4" t="s">
        <v>67</v>
      </c>
      <c r="B27" s="1" t="s">
        <v>112</v>
      </c>
      <c r="C27" s="1"/>
      <c r="D27" s="15">
        <v>10367.030000000001</v>
      </c>
    </row>
    <row r="28" spans="1:4" ht="16.5" customHeight="1" x14ac:dyDescent="0.25">
      <c r="A28" s="7"/>
      <c r="B28" s="10" t="s">
        <v>15</v>
      </c>
      <c r="C28" s="1" t="s">
        <v>7</v>
      </c>
      <c r="D28" s="21">
        <f>D22+D23+D24+D25+D26</f>
        <v>65911.83</v>
      </c>
    </row>
    <row r="29" spans="1:4" ht="16.5" customHeight="1" x14ac:dyDescent="0.25">
      <c r="A29" s="24"/>
      <c r="B29" s="25" t="s">
        <v>59</v>
      </c>
      <c r="C29" s="26" t="s">
        <v>7</v>
      </c>
      <c r="D29" s="27">
        <f>D30+D31</f>
        <v>62869.979999999996</v>
      </c>
    </row>
    <row r="30" spans="1:4" ht="16.5" customHeight="1" x14ac:dyDescent="0.25">
      <c r="A30" s="24"/>
      <c r="B30" s="25" t="s">
        <v>8</v>
      </c>
      <c r="C30" s="26" t="s">
        <v>7</v>
      </c>
      <c r="D30" s="28">
        <f>D8+D15+D16-D22-D23-D24-D25</f>
        <v>-21335.870000000006</v>
      </c>
    </row>
    <row r="31" spans="1:4" ht="16.5" customHeight="1" x14ac:dyDescent="0.25">
      <c r="A31" s="24"/>
      <c r="B31" s="25" t="s">
        <v>9</v>
      </c>
      <c r="C31" s="26" t="s">
        <v>7</v>
      </c>
      <c r="D31" s="28">
        <f>D9+D17+D18+D19-D26</f>
        <v>84205.85</v>
      </c>
    </row>
    <row r="32" spans="1:4" ht="16.5" customHeight="1" x14ac:dyDescent="0.25">
      <c r="A32" s="34" t="s">
        <v>32</v>
      </c>
      <c r="B32" s="34"/>
      <c r="C32" s="34"/>
      <c r="D32" s="34"/>
    </row>
    <row r="33" spans="1:4" ht="16.5" customHeight="1" x14ac:dyDescent="0.25">
      <c r="A33" s="4" t="s">
        <v>33</v>
      </c>
      <c r="B33" s="1" t="s">
        <v>12</v>
      </c>
      <c r="C33" s="1" t="s">
        <v>7</v>
      </c>
      <c r="D33" s="15">
        <v>13788.59</v>
      </c>
    </row>
    <row r="34" spans="1:4" ht="16.5" customHeight="1" x14ac:dyDescent="0.25">
      <c r="A34" s="4" t="s">
        <v>34</v>
      </c>
      <c r="B34" s="1" t="s">
        <v>14</v>
      </c>
      <c r="C34" s="1" t="s">
        <v>7</v>
      </c>
      <c r="D34" s="15">
        <v>5301.36</v>
      </c>
    </row>
    <row r="35" spans="1:4" ht="16.5" customHeight="1" x14ac:dyDescent="0.25">
      <c r="A35" s="4" t="s">
        <v>35</v>
      </c>
      <c r="B35" s="1" t="s">
        <v>36</v>
      </c>
      <c r="C35" s="1" t="s">
        <v>7</v>
      </c>
      <c r="D35" s="15">
        <v>5203.47</v>
      </c>
    </row>
    <row r="36" spans="1:4" ht="16.5" customHeight="1" x14ac:dyDescent="0.25">
      <c r="A36" s="4" t="s">
        <v>37</v>
      </c>
      <c r="B36" s="1" t="s">
        <v>38</v>
      </c>
      <c r="C36" s="1" t="s">
        <v>7</v>
      </c>
      <c r="D36" s="15">
        <v>61578.98</v>
      </c>
    </row>
    <row r="37" spans="1:4" ht="16.5" customHeight="1" thickTop="1" thickBot="1" x14ac:dyDescent="0.3">
      <c r="A37" s="4" t="s">
        <v>39</v>
      </c>
      <c r="B37" s="1" t="s">
        <v>40</v>
      </c>
      <c r="C37" s="1" t="s">
        <v>7</v>
      </c>
      <c r="D37" s="15">
        <v>13159.87</v>
      </c>
    </row>
    <row r="38" spans="1:4" ht="16.5" hidden="1" customHeight="1" x14ac:dyDescent="0.25">
      <c r="A38" s="4" t="s">
        <v>60</v>
      </c>
      <c r="B38" s="1" t="s">
        <v>61</v>
      </c>
      <c r="C38" s="1" t="s">
        <v>7</v>
      </c>
      <c r="D38" s="15"/>
    </row>
    <row r="39" spans="1:4" ht="16.5" hidden="1" customHeight="1" x14ac:dyDescent="0.25">
      <c r="A39" s="4" t="s">
        <v>62</v>
      </c>
      <c r="B39" s="1" t="s">
        <v>63</v>
      </c>
      <c r="C39" s="1" t="s">
        <v>7</v>
      </c>
      <c r="D39" s="15"/>
    </row>
    <row r="40" spans="1:4" ht="16.5" customHeight="1" thickTop="1" thickBot="1" x14ac:dyDescent="0.3">
      <c r="A40" s="7"/>
      <c r="B40" s="10" t="s">
        <v>41</v>
      </c>
      <c r="C40" s="1" t="s">
        <v>7</v>
      </c>
      <c r="D40" s="21">
        <f>D33+D34+D35+D36+D37+D38+D39</f>
        <v>99032.27</v>
      </c>
    </row>
    <row r="41" spans="1:4" ht="16.5" customHeight="1" thickTop="1" x14ac:dyDescent="0.25">
      <c r="A41" s="11"/>
    </row>
    <row r="42" spans="1:4" ht="16.5" customHeight="1" x14ac:dyDescent="0.25">
      <c r="A42" s="12"/>
      <c r="B42" s="13"/>
      <c r="C42" s="13"/>
      <c r="D42" s="29"/>
    </row>
    <row r="43" spans="1:4" x14ac:dyDescent="0.25">
      <c r="A43" s="12"/>
      <c r="B43" s="9" t="s">
        <v>49</v>
      </c>
    </row>
    <row r="44" spans="1:4" x14ac:dyDescent="0.25">
      <c r="A44" s="12"/>
      <c r="C44" t="s">
        <v>110</v>
      </c>
    </row>
  </sheetData>
  <mergeCells count="6">
    <mergeCell ref="A32:D32"/>
    <mergeCell ref="B1:D1"/>
    <mergeCell ref="A4:D4"/>
    <mergeCell ref="A10:D10"/>
    <mergeCell ref="A14:D14"/>
    <mergeCell ref="A21:D2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D23" sqref="D23"/>
    </sheetView>
  </sheetViews>
  <sheetFormatPr defaultRowHeight="15" x14ac:dyDescent="0.25"/>
  <cols>
    <col min="1" max="1" width="8.7109375"/>
    <col min="2" max="2" width="44.7109375"/>
    <col min="3" max="3" width="8.7109375"/>
    <col min="4" max="4" width="14.140625"/>
    <col min="5" max="1025" width="8.7109375"/>
  </cols>
  <sheetData>
    <row r="1" spans="1:4" ht="16.5" customHeight="1" x14ac:dyDescent="0.25">
      <c r="B1" s="36" t="s">
        <v>106</v>
      </c>
      <c r="C1" s="36"/>
      <c r="D1" s="36"/>
    </row>
    <row r="4" spans="1:4" ht="63.75" customHeight="1" x14ac:dyDescent="0.25">
      <c r="A4" s="37" t="s">
        <v>114</v>
      </c>
      <c r="B4" s="37"/>
      <c r="C4" s="37"/>
      <c r="D4" s="37"/>
    </row>
    <row r="5" spans="1:4" ht="16.5" customHeight="1" x14ac:dyDescent="0.25">
      <c r="A5" s="1"/>
      <c r="B5" s="1"/>
      <c r="C5" s="1"/>
      <c r="D5" s="1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1">
        <f>D8+D9</f>
        <v>-28800.639999999999</v>
      </c>
    </row>
    <row r="8" spans="1:4" ht="16.5" customHeight="1" x14ac:dyDescent="0.25">
      <c r="A8" s="1"/>
      <c r="B8" s="3" t="s">
        <v>8</v>
      </c>
      <c r="C8" s="1" t="s">
        <v>7</v>
      </c>
      <c r="D8" s="1">
        <v>-55474.25</v>
      </c>
    </row>
    <row r="9" spans="1:4" ht="16.5" customHeight="1" x14ac:dyDescent="0.25">
      <c r="A9" s="1"/>
      <c r="B9" s="3" t="s">
        <v>9</v>
      </c>
      <c r="C9" s="1" t="s">
        <v>7</v>
      </c>
      <c r="D9" s="1">
        <v>26673.61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">
        <v>75811.740000000005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">
        <v>30191.4</v>
      </c>
    </row>
    <row r="13" spans="1:4" ht="16.5" customHeight="1" x14ac:dyDescent="0.25">
      <c r="A13" s="7"/>
      <c r="B13" s="8" t="s">
        <v>15</v>
      </c>
      <c r="C13" s="1" t="s">
        <v>7</v>
      </c>
      <c r="D13" s="1">
        <f>D10+D11+D12</f>
        <v>106003.14000000001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">
        <v>65932.649999999994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">
        <v>35230.639999999999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">
        <v>20543.12</v>
      </c>
    </row>
    <row r="18" spans="1:4" ht="16.5" customHeight="1" x14ac:dyDescent="0.25">
      <c r="A18" s="7"/>
      <c r="B18" s="8" t="s">
        <v>15</v>
      </c>
      <c r="C18" s="1" t="s">
        <v>7</v>
      </c>
      <c r="D18" s="1">
        <f>D15+D16+D17</f>
        <v>121706.40999999999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">
        <v>49276.45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">
        <v>7610.82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">
        <v>1688.36</v>
      </c>
    </row>
    <row r="23" spans="1:4" ht="16.5" customHeight="1" thickTop="1" thickBot="1" x14ac:dyDescent="0.3">
      <c r="A23" s="4" t="s">
        <v>28</v>
      </c>
      <c r="B23" s="1" t="s">
        <v>29</v>
      </c>
      <c r="C23" s="1" t="s">
        <v>7</v>
      </c>
      <c r="D23" s="1"/>
    </row>
    <row r="24" spans="1:4" ht="16.5" customHeight="1" thickTop="1" thickBot="1" x14ac:dyDescent="0.3">
      <c r="A24" s="4" t="s">
        <v>71</v>
      </c>
      <c r="B24" s="1" t="s">
        <v>117</v>
      </c>
      <c r="C24" s="1" t="s">
        <v>7</v>
      </c>
      <c r="D24" s="1">
        <v>6477.25</v>
      </c>
    </row>
    <row r="25" spans="1:4" ht="16.5" customHeight="1" thickTop="1" thickBot="1" x14ac:dyDescent="0.3">
      <c r="A25" s="4" t="s">
        <v>30</v>
      </c>
      <c r="B25" s="1" t="s">
        <v>31</v>
      </c>
      <c r="C25" s="1" t="s">
        <v>7</v>
      </c>
      <c r="D25" s="1">
        <f>D26+D27</f>
        <v>40243.17</v>
      </c>
    </row>
    <row r="26" spans="1:4" ht="16.5" customHeight="1" thickTop="1" thickBot="1" x14ac:dyDescent="0.3">
      <c r="A26" s="4" t="s">
        <v>57</v>
      </c>
      <c r="B26" s="1" t="s">
        <v>115</v>
      </c>
      <c r="C26" s="1" t="s">
        <v>7</v>
      </c>
      <c r="D26" s="1">
        <v>29876.14</v>
      </c>
    </row>
    <row r="27" spans="1:4" ht="16.5" customHeight="1" thickTop="1" thickBot="1" x14ac:dyDescent="0.3">
      <c r="A27" s="4" t="s">
        <v>67</v>
      </c>
      <c r="B27" s="1" t="s">
        <v>116</v>
      </c>
      <c r="C27" s="1" t="s">
        <v>7</v>
      </c>
      <c r="D27" s="1">
        <v>10367.030000000001</v>
      </c>
    </row>
    <row r="28" spans="1:4" ht="16.5" customHeight="1" thickTop="1" thickBot="1" x14ac:dyDescent="0.3">
      <c r="A28" s="7"/>
      <c r="B28" s="10" t="s">
        <v>15</v>
      </c>
      <c r="C28" s="1" t="s">
        <v>7</v>
      </c>
      <c r="D28" s="1">
        <f>D20+D21+D22+D23+D25</f>
        <v>98818.799999999988</v>
      </c>
    </row>
    <row r="29" spans="1:4" ht="16.5" customHeight="1" x14ac:dyDescent="0.25">
      <c r="A29" s="34" t="s">
        <v>32</v>
      </c>
      <c r="B29" s="34"/>
      <c r="C29" s="34"/>
      <c r="D29" s="34"/>
    </row>
    <row r="30" spans="1:4" ht="16.5" customHeight="1" x14ac:dyDescent="0.25">
      <c r="A30" s="4" t="s">
        <v>33</v>
      </c>
      <c r="B30" s="1" t="s">
        <v>12</v>
      </c>
      <c r="C30" s="1" t="s">
        <v>7</v>
      </c>
      <c r="D30" s="1">
        <v>15526.86</v>
      </c>
    </row>
    <row r="31" spans="1:4" ht="16.5" customHeight="1" x14ac:dyDescent="0.25">
      <c r="A31" s="4" t="s">
        <v>34</v>
      </c>
      <c r="B31" s="1" t="s">
        <v>14</v>
      </c>
      <c r="C31" s="1" t="s">
        <v>7</v>
      </c>
      <c r="D31" s="1">
        <v>5867.82</v>
      </c>
    </row>
    <row r="32" spans="1:4" ht="16.5" customHeight="1" x14ac:dyDescent="0.25">
      <c r="A32" s="4" t="s">
        <v>35</v>
      </c>
      <c r="B32" s="1" t="s">
        <v>36</v>
      </c>
      <c r="C32" s="1" t="s">
        <v>7</v>
      </c>
      <c r="D32" s="1">
        <v>5203.47</v>
      </c>
    </row>
    <row r="33" spans="1:4" ht="16.5" customHeight="1" x14ac:dyDescent="0.25">
      <c r="A33" s="4" t="s">
        <v>37</v>
      </c>
      <c r="B33" s="1" t="s">
        <v>38</v>
      </c>
      <c r="C33" s="1" t="s">
        <v>7</v>
      </c>
      <c r="D33" s="1">
        <v>59667.58</v>
      </c>
    </row>
    <row r="34" spans="1:4" ht="16.5" customHeight="1" x14ac:dyDescent="0.25">
      <c r="A34" s="4" t="s">
        <v>39</v>
      </c>
      <c r="B34" s="1" t="s">
        <v>40</v>
      </c>
      <c r="C34" s="1" t="s">
        <v>7</v>
      </c>
      <c r="D34" s="1">
        <v>12439.39</v>
      </c>
    </row>
    <row r="35" spans="1:4" ht="16.5" customHeight="1" x14ac:dyDescent="0.25">
      <c r="A35" s="7"/>
      <c r="B35" s="10" t="s">
        <v>41</v>
      </c>
      <c r="C35" s="1" t="s">
        <v>7</v>
      </c>
      <c r="D35" s="1">
        <f>D30+D31+D32+D33+D34</f>
        <v>98705.12000000001</v>
      </c>
    </row>
    <row r="36" spans="1:4" ht="16.5" customHeight="1" x14ac:dyDescent="0.25">
      <c r="A36" s="7"/>
      <c r="B36" s="3" t="s">
        <v>42</v>
      </c>
      <c r="C36" s="1" t="s">
        <v>7</v>
      </c>
      <c r="D36" s="1">
        <f>D37+D38</f>
        <v>-5913.0300000000025</v>
      </c>
    </row>
    <row r="37" spans="1:4" ht="16.5" customHeight="1" x14ac:dyDescent="0.25">
      <c r="A37" s="7"/>
      <c r="B37" s="3" t="s">
        <v>8</v>
      </c>
      <c r="C37" s="1" t="s">
        <v>7</v>
      </c>
      <c r="D37" s="1">
        <f>D8+D15+D17-D20-D21-D22</f>
        <v>-27574.110000000004</v>
      </c>
    </row>
    <row r="38" spans="1:4" ht="16.5" customHeight="1" x14ac:dyDescent="0.25">
      <c r="A38" s="7"/>
      <c r="B38" s="3" t="s">
        <v>9</v>
      </c>
      <c r="C38" s="1" t="s">
        <v>7</v>
      </c>
      <c r="D38" s="1">
        <f>D9+D16-D25</f>
        <v>21661.08</v>
      </c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13"/>
    </row>
    <row r="42" spans="1:4" ht="16.5" customHeight="1" x14ac:dyDescent="0.25">
      <c r="A42" s="12" t="s">
        <v>45</v>
      </c>
      <c r="B42" s="13"/>
      <c r="C42" s="13"/>
      <c r="D42" s="13"/>
    </row>
    <row r="43" spans="1:4" ht="16.5" customHeight="1" x14ac:dyDescent="0.25">
      <c r="A43" s="12" t="s">
        <v>46</v>
      </c>
      <c r="B43" s="13"/>
      <c r="C43" s="13"/>
      <c r="D43" s="13"/>
    </row>
    <row r="44" spans="1:4" ht="16.5" customHeight="1" x14ac:dyDescent="0.25">
      <c r="A44" s="12" t="s">
        <v>47</v>
      </c>
      <c r="B44" s="13"/>
      <c r="C44" s="13"/>
      <c r="D44" s="13"/>
    </row>
    <row r="45" spans="1:4" ht="16.5" customHeight="1" x14ac:dyDescent="0.25">
      <c r="A45" s="12" t="s">
        <v>48</v>
      </c>
      <c r="B45" s="13"/>
      <c r="C45" s="13"/>
      <c r="D45" s="13"/>
    </row>
    <row r="46" spans="1:4" ht="16.5" customHeight="1" x14ac:dyDescent="0.25">
      <c r="A46" s="12"/>
      <c r="B46" s="13"/>
      <c r="C46" s="13"/>
      <c r="D46" s="13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9:D29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zoomScaleNormal="100" workbookViewId="0">
      <selection activeCell="C9" sqref="C9"/>
    </sheetView>
  </sheetViews>
  <sheetFormatPr defaultRowHeight="15" x14ac:dyDescent="0.25"/>
  <cols>
    <col min="1" max="1" width="7.85546875"/>
    <col min="2" max="2" width="42.7109375"/>
    <col min="3" max="3" width="11.5703125"/>
    <col min="4" max="4" width="14.140625"/>
    <col min="5" max="1025" width="8.7109375"/>
  </cols>
  <sheetData>
    <row r="1" spans="1:4" x14ac:dyDescent="0.25">
      <c r="B1" s="36" t="s">
        <v>0</v>
      </c>
      <c r="C1" s="36"/>
      <c r="D1" s="36"/>
    </row>
    <row r="4" spans="1:4" ht="67.5" customHeight="1" x14ac:dyDescent="0.25">
      <c r="A4" s="37" t="s">
        <v>68</v>
      </c>
      <c r="B4" s="37"/>
      <c r="C4" s="37"/>
      <c r="D4" s="37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25710.550000000003</v>
      </c>
    </row>
    <row r="8" spans="1:4" x14ac:dyDescent="0.25">
      <c r="A8" s="17"/>
      <c r="B8" s="18" t="s">
        <v>8</v>
      </c>
      <c r="C8" s="17" t="s">
        <v>7</v>
      </c>
      <c r="D8" s="19">
        <v>-9488.06</v>
      </c>
    </row>
    <row r="9" spans="1:4" x14ac:dyDescent="0.25">
      <c r="A9" s="17"/>
      <c r="B9" s="18" t="s">
        <v>9</v>
      </c>
      <c r="C9" s="17" t="s">
        <v>7</v>
      </c>
      <c r="D9" s="19">
        <v>35198.61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166484.04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65661.72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232145.76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152462.34</v>
      </c>
    </row>
    <row r="16" spans="1:4" x14ac:dyDescent="0.25">
      <c r="A16" s="4" t="s">
        <v>53</v>
      </c>
      <c r="B16" s="5" t="s">
        <v>69</v>
      </c>
      <c r="C16" s="1"/>
      <c r="D16" s="15">
        <v>79797.87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60689.27</v>
      </c>
    </row>
    <row r="18" spans="1:4" x14ac:dyDescent="0.25">
      <c r="A18" s="4" t="s">
        <v>19</v>
      </c>
      <c r="B18" s="1" t="s">
        <v>70</v>
      </c>
      <c r="C18" s="1" t="s">
        <v>7</v>
      </c>
      <c r="D18" s="15">
        <v>31713.62</v>
      </c>
    </row>
    <row r="19" spans="1:4" x14ac:dyDescent="0.25">
      <c r="A19" s="7"/>
      <c r="B19" s="8" t="s">
        <v>15</v>
      </c>
      <c r="C19" s="1" t="s">
        <v>7</v>
      </c>
      <c r="D19" s="21">
        <f>D15+D17+D18</f>
        <v>244865.22999999998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108214.63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8472.48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4116.4799999999996</v>
      </c>
    </row>
    <row r="24" spans="1:4" s="32" customFormat="1" x14ac:dyDescent="0.25">
      <c r="A24" s="31" t="s">
        <v>28</v>
      </c>
      <c r="B24" s="10" t="s">
        <v>29</v>
      </c>
      <c r="C24" s="10" t="s">
        <v>7</v>
      </c>
      <c r="D24" s="21">
        <v>6252.01</v>
      </c>
    </row>
    <row r="25" spans="1:4" x14ac:dyDescent="0.25">
      <c r="A25" s="4" t="s">
        <v>71</v>
      </c>
      <c r="B25" s="1" t="s">
        <v>72</v>
      </c>
      <c r="C25" s="1" t="s">
        <v>7</v>
      </c>
      <c r="D25" s="15">
        <v>6252.01</v>
      </c>
    </row>
    <row r="26" spans="1:4" s="32" customFormat="1" x14ac:dyDescent="0.25">
      <c r="A26" s="31" t="s">
        <v>30</v>
      </c>
      <c r="B26" s="10" t="s">
        <v>31</v>
      </c>
      <c r="C26" s="10" t="s">
        <v>7</v>
      </c>
      <c r="D26" s="21">
        <f>D27+D28</f>
        <v>77154.989999999991</v>
      </c>
    </row>
    <row r="27" spans="1:4" x14ac:dyDescent="0.25">
      <c r="A27" s="4" t="s">
        <v>57</v>
      </c>
      <c r="B27" s="1" t="s">
        <v>73</v>
      </c>
      <c r="C27" s="1" t="s">
        <v>7</v>
      </c>
      <c r="D27" s="15">
        <v>34594.99</v>
      </c>
    </row>
    <row r="28" spans="1:4" x14ac:dyDescent="0.25">
      <c r="A28" s="4" t="s">
        <v>67</v>
      </c>
      <c r="B28" s="1" t="s">
        <v>74</v>
      </c>
      <c r="C28" s="1" t="s">
        <v>7</v>
      </c>
      <c r="D28" s="15">
        <v>42560</v>
      </c>
    </row>
    <row r="29" spans="1:4" x14ac:dyDescent="0.25">
      <c r="A29" s="7"/>
      <c r="B29" s="10" t="s">
        <v>15</v>
      </c>
      <c r="C29" s="1" t="s">
        <v>7</v>
      </c>
      <c r="D29" s="21">
        <f>D21+D22+D23+D24+D26</f>
        <v>204210.58999999997</v>
      </c>
    </row>
    <row r="30" spans="1:4" x14ac:dyDescent="0.25">
      <c r="A30" s="33"/>
      <c r="B30" s="18" t="s">
        <v>42</v>
      </c>
      <c r="C30" s="17" t="s">
        <v>7</v>
      </c>
      <c r="D30" s="19">
        <f>D31+D32</f>
        <v>146163.06</v>
      </c>
    </row>
    <row r="31" spans="1:4" x14ac:dyDescent="0.25">
      <c r="A31" s="33"/>
      <c r="B31" s="18" t="s">
        <v>8</v>
      </c>
      <c r="C31" s="17" t="s">
        <v>7</v>
      </c>
      <c r="D31" s="19">
        <f>D8+D15+D16-D21-D22-D23-D24</f>
        <v>95716.55</v>
      </c>
    </row>
    <row r="32" spans="1:4" x14ac:dyDescent="0.25">
      <c r="A32" s="33"/>
      <c r="B32" s="18" t="s">
        <v>9</v>
      </c>
      <c r="C32" s="17" t="s">
        <v>7</v>
      </c>
      <c r="D32" s="19">
        <f>D9+D17+D18-D26</f>
        <v>50446.510000000009</v>
      </c>
    </row>
    <row r="33" spans="1:4" x14ac:dyDescent="0.25">
      <c r="A33" s="34" t="s">
        <v>32</v>
      </c>
      <c r="B33" s="34"/>
      <c r="C33" s="34"/>
      <c r="D33" s="34"/>
    </row>
    <row r="34" spans="1:4" x14ac:dyDescent="0.25">
      <c r="A34" s="4" t="s">
        <v>33</v>
      </c>
      <c r="B34" s="1" t="s">
        <v>12</v>
      </c>
      <c r="C34" s="1" t="s">
        <v>7</v>
      </c>
      <c r="D34" s="15">
        <v>34162.35</v>
      </c>
    </row>
    <row r="35" spans="1:4" x14ac:dyDescent="0.25">
      <c r="A35" s="4" t="s">
        <v>34</v>
      </c>
      <c r="B35" s="1" t="s">
        <v>14</v>
      </c>
      <c r="C35" s="1" t="s">
        <v>7</v>
      </c>
      <c r="D35" s="15">
        <v>13360.4</v>
      </c>
    </row>
    <row r="36" spans="1:4" x14ac:dyDescent="0.25">
      <c r="A36" s="4" t="s">
        <v>35</v>
      </c>
      <c r="B36" s="1" t="s">
        <v>36</v>
      </c>
      <c r="C36" s="1" t="s">
        <v>7</v>
      </c>
      <c r="D36" s="15">
        <v>27891.85</v>
      </c>
    </row>
    <row r="37" spans="1:4" x14ac:dyDescent="0.25">
      <c r="A37" s="4" t="s">
        <v>37</v>
      </c>
      <c r="B37" s="1" t="s">
        <v>38</v>
      </c>
      <c r="C37" s="1" t="s">
        <v>7</v>
      </c>
      <c r="D37" s="15">
        <v>106910.32</v>
      </c>
    </row>
    <row r="38" spans="1:4" x14ac:dyDescent="0.25">
      <c r="A38" s="4" t="s">
        <v>39</v>
      </c>
      <c r="B38" s="1" t="s">
        <v>40</v>
      </c>
      <c r="C38" s="1" t="s">
        <v>7</v>
      </c>
      <c r="D38" s="15">
        <v>14735.69</v>
      </c>
    </row>
    <row r="39" spans="1:4" x14ac:dyDescent="0.25">
      <c r="A39" s="4" t="s">
        <v>60</v>
      </c>
      <c r="B39" s="1" t="s">
        <v>63</v>
      </c>
      <c r="C39" s="1" t="s">
        <v>7</v>
      </c>
      <c r="D39" s="15">
        <v>1212.25</v>
      </c>
    </row>
    <row r="40" spans="1:4" x14ac:dyDescent="0.25">
      <c r="A40" s="7"/>
      <c r="B40" s="10" t="s">
        <v>41</v>
      </c>
      <c r="C40" s="1" t="s">
        <v>7</v>
      </c>
      <c r="D40" s="21">
        <f>D34+D35+D36+D37+D38+D39</f>
        <v>198272.86000000002</v>
      </c>
    </row>
    <row r="44" spans="1:4" x14ac:dyDescent="0.25">
      <c r="A44" s="11"/>
    </row>
    <row r="45" spans="1:4" ht="15" customHeight="1" x14ac:dyDescent="0.25">
      <c r="A45" s="35" t="s">
        <v>43</v>
      </c>
      <c r="B45" s="35"/>
      <c r="C45" s="35"/>
      <c r="D45" s="35"/>
    </row>
    <row r="46" spans="1:4" x14ac:dyDescent="0.25">
      <c r="A46" s="12" t="s">
        <v>44</v>
      </c>
      <c r="B46" s="13"/>
      <c r="C46" s="13"/>
      <c r="D46" s="13"/>
    </row>
    <row r="47" spans="1:4" x14ac:dyDescent="0.25">
      <c r="A47" s="12" t="s">
        <v>45</v>
      </c>
      <c r="B47" s="13"/>
      <c r="C47" s="13"/>
      <c r="D47" s="13"/>
    </row>
    <row r="48" spans="1:4" x14ac:dyDescent="0.25">
      <c r="A48" s="12" t="s">
        <v>46</v>
      </c>
      <c r="B48" s="13"/>
      <c r="C48" s="13"/>
      <c r="D48" s="13"/>
    </row>
    <row r="49" spans="1:4" x14ac:dyDescent="0.25">
      <c r="A49" s="12" t="s">
        <v>47</v>
      </c>
      <c r="B49" s="13"/>
      <c r="C49" s="13"/>
      <c r="D49" s="13"/>
    </row>
    <row r="50" spans="1:4" x14ac:dyDescent="0.25">
      <c r="A50" s="12" t="s">
        <v>48</v>
      </c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9" t="s">
        <v>49</v>
      </c>
    </row>
    <row r="53" spans="1:4" x14ac:dyDescent="0.25">
      <c r="A53" s="12"/>
      <c r="C53" t="s">
        <v>50</v>
      </c>
    </row>
  </sheetData>
  <mergeCells count="7">
    <mergeCell ref="A33:D33"/>
    <mergeCell ref="A45:D45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opLeftCell="A10" zoomScaleNormal="100" workbookViewId="0">
      <selection activeCell="D36" sqref="D3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/>
    <row r="3" spans="1:4" ht="16.5" customHeight="1" x14ac:dyDescent="0.25"/>
    <row r="4" spans="1:4" ht="61.5" customHeight="1" x14ac:dyDescent="0.25">
      <c r="A4" s="37" t="s">
        <v>75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-20494.550000000017</v>
      </c>
    </row>
    <row r="8" spans="1:4" ht="16.5" customHeight="1" x14ac:dyDescent="0.25">
      <c r="A8" s="1"/>
      <c r="B8" s="3" t="s">
        <v>8</v>
      </c>
      <c r="C8" s="1" t="s">
        <v>7</v>
      </c>
      <c r="D8" s="15">
        <v>137298.76999999999</v>
      </c>
    </row>
    <row r="9" spans="1:4" ht="16.5" customHeight="1" x14ac:dyDescent="0.25">
      <c r="A9" s="1"/>
      <c r="B9" s="3" t="s">
        <v>9</v>
      </c>
      <c r="C9" s="1" t="s">
        <v>7</v>
      </c>
      <c r="D9" s="15">
        <v>-157793.32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138997.57999999999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55824.800000000003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194822.38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106152.72</v>
      </c>
    </row>
    <row r="16" spans="1:4" ht="16.5" customHeight="1" x14ac:dyDescent="0.25">
      <c r="A16" s="4" t="s">
        <v>18</v>
      </c>
      <c r="B16" s="6" t="s">
        <v>14</v>
      </c>
      <c r="C16" s="1" t="s">
        <v>7</v>
      </c>
      <c r="D16" s="15">
        <v>42685.32</v>
      </c>
    </row>
    <row r="17" spans="1:4" ht="16.5" customHeight="1" x14ac:dyDescent="0.25">
      <c r="A17" s="4" t="s">
        <v>19</v>
      </c>
      <c r="B17" s="1" t="s">
        <v>20</v>
      </c>
      <c r="C17" s="1" t="s">
        <v>7</v>
      </c>
      <c r="D17" s="15">
        <v>61602.9</v>
      </c>
    </row>
    <row r="18" spans="1:4" ht="16.5" customHeight="1" x14ac:dyDescent="0.25">
      <c r="A18" s="7"/>
      <c r="B18" s="8" t="s">
        <v>15</v>
      </c>
      <c r="C18" s="1" t="s">
        <v>7</v>
      </c>
      <c r="D18" s="21">
        <f>D15+D16+D17</f>
        <v>210440.94</v>
      </c>
    </row>
    <row r="19" spans="1:4" ht="16.5" customHeight="1" x14ac:dyDescent="0.25">
      <c r="A19" s="34" t="s">
        <v>21</v>
      </c>
      <c r="B19" s="34"/>
      <c r="C19" s="34"/>
      <c r="D19" s="34"/>
    </row>
    <row r="20" spans="1:4" ht="16.5" customHeight="1" x14ac:dyDescent="0.25">
      <c r="A20" s="4" t="s">
        <v>22</v>
      </c>
      <c r="B20" s="1" t="s">
        <v>23</v>
      </c>
      <c r="C20" s="1" t="s">
        <v>7</v>
      </c>
      <c r="D20" s="15">
        <v>90348.43</v>
      </c>
    </row>
    <row r="21" spans="1:4" ht="16.5" customHeight="1" x14ac:dyDescent="0.25">
      <c r="A21" s="4" t="s">
        <v>24</v>
      </c>
      <c r="B21" s="1" t="s">
        <v>25</v>
      </c>
      <c r="C21" s="1" t="s">
        <v>7</v>
      </c>
      <c r="D21" s="15">
        <v>7203.2</v>
      </c>
    </row>
    <row r="22" spans="1:4" ht="16.5" customHeight="1" x14ac:dyDescent="0.25">
      <c r="A22" s="4" t="s">
        <v>26</v>
      </c>
      <c r="B22" s="1" t="s">
        <v>27</v>
      </c>
      <c r="C22" s="1" t="s">
        <v>7</v>
      </c>
      <c r="D22" s="15">
        <v>2866.12</v>
      </c>
    </row>
    <row r="23" spans="1:4" ht="16.5" customHeight="1" x14ac:dyDescent="0.25">
      <c r="A23" s="4" t="s">
        <v>28</v>
      </c>
      <c r="B23" s="1" t="s">
        <v>76</v>
      </c>
      <c r="C23" s="1" t="s">
        <v>7</v>
      </c>
      <c r="D23" s="15">
        <v>52000</v>
      </c>
    </row>
    <row r="24" spans="1:4" ht="16.5" customHeight="1" x14ac:dyDescent="0.25">
      <c r="A24" s="4" t="s">
        <v>30</v>
      </c>
      <c r="B24" s="1" t="s">
        <v>31</v>
      </c>
      <c r="C24" s="1" t="s">
        <v>7</v>
      </c>
      <c r="D24" s="15"/>
    </row>
    <row r="25" spans="1:4" ht="16.5" customHeight="1" x14ac:dyDescent="0.25">
      <c r="A25" s="7"/>
      <c r="B25" s="10" t="s">
        <v>15</v>
      </c>
      <c r="C25" s="1" t="s">
        <v>7</v>
      </c>
      <c r="D25" s="21">
        <f>D20+D21+D22+D23+D24</f>
        <v>152417.75</v>
      </c>
    </row>
    <row r="26" spans="1:4" ht="16.5" customHeight="1" x14ac:dyDescent="0.25">
      <c r="A26" s="34" t="s">
        <v>32</v>
      </c>
      <c r="B26" s="34"/>
      <c r="C26" s="34"/>
      <c r="D26" s="34"/>
    </row>
    <row r="27" spans="1:4" ht="16.5" customHeight="1" x14ac:dyDescent="0.25">
      <c r="A27" s="4" t="s">
        <v>33</v>
      </c>
      <c r="B27" s="1" t="s">
        <v>12</v>
      </c>
      <c r="C27" s="1" t="s">
        <v>7</v>
      </c>
      <c r="D27" s="15">
        <v>39110.29</v>
      </c>
    </row>
    <row r="28" spans="1:4" ht="16.5" customHeight="1" x14ac:dyDescent="0.25">
      <c r="A28" s="4" t="s">
        <v>34</v>
      </c>
      <c r="B28" s="1" t="s">
        <v>14</v>
      </c>
      <c r="C28" s="1" t="s">
        <v>7</v>
      </c>
      <c r="D28" s="15">
        <v>18284.47</v>
      </c>
    </row>
    <row r="29" spans="1:4" ht="16.5" customHeight="1" x14ac:dyDescent="0.25">
      <c r="A29" s="4" t="s">
        <v>35</v>
      </c>
      <c r="B29" s="1" t="s">
        <v>36</v>
      </c>
      <c r="C29" s="1" t="s">
        <v>7</v>
      </c>
      <c r="D29" s="15">
        <v>7520.38</v>
      </c>
    </row>
    <row r="30" spans="1:4" ht="16.5" customHeight="1" x14ac:dyDescent="0.25">
      <c r="A30" s="4" t="s">
        <v>37</v>
      </c>
      <c r="B30" s="1" t="s">
        <v>38</v>
      </c>
      <c r="C30" s="1" t="s">
        <v>7</v>
      </c>
      <c r="D30" s="15">
        <v>126244.93</v>
      </c>
    </row>
    <row r="31" spans="1:4" ht="16.5" customHeight="1" x14ac:dyDescent="0.25">
      <c r="A31" s="4" t="s">
        <v>39</v>
      </c>
      <c r="B31" s="1" t="s">
        <v>40</v>
      </c>
      <c r="C31" s="1" t="s">
        <v>7</v>
      </c>
      <c r="D31" s="15">
        <v>18405.16</v>
      </c>
    </row>
    <row r="32" spans="1:4" ht="16.5" customHeight="1" x14ac:dyDescent="0.25">
      <c r="A32" s="4" t="s">
        <v>60</v>
      </c>
      <c r="B32" s="1" t="s">
        <v>77</v>
      </c>
      <c r="C32" s="1" t="s">
        <v>7</v>
      </c>
      <c r="D32" s="15">
        <v>10954.48</v>
      </c>
    </row>
    <row r="33" spans="1:4" ht="16.5" customHeight="1" x14ac:dyDescent="0.25">
      <c r="A33" s="4" t="s">
        <v>62</v>
      </c>
      <c r="B33" s="1" t="s">
        <v>63</v>
      </c>
      <c r="C33" s="1" t="s">
        <v>7</v>
      </c>
      <c r="D33" s="15">
        <v>701.17</v>
      </c>
    </row>
    <row r="34" spans="1:4" ht="16.5" customHeight="1" x14ac:dyDescent="0.25">
      <c r="A34" s="7"/>
      <c r="B34" s="10" t="s">
        <v>41</v>
      </c>
      <c r="C34" s="1" t="s">
        <v>7</v>
      </c>
      <c r="D34" s="21">
        <f>D27+D28+D29+D30+D31+D32+D33</f>
        <v>221220.88000000003</v>
      </c>
    </row>
    <row r="35" spans="1:4" ht="16.5" customHeight="1" x14ac:dyDescent="0.25">
      <c r="A35" s="7"/>
      <c r="B35" s="3" t="s">
        <v>59</v>
      </c>
      <c r="C35" s="1" t="s">
        <v>7</v>
      </c>
      <c r="D35" s="21">
        <f>D36+D37+D38</f>
        <v>37528.639999999992</v>
      </c>
    </row>
    <row r="36" spans="1:4" ht="16.5" customHeight="1" x14ac:dyDescent="0.25">
      <c r="A36" s="7"/>
      <c r="B36" s="3" t="s">
        <v>8</v>
      </c>
      <c r="C36" s="1" t="s">
        <v>7</v>
      </c>
      <c r="D36" s="15">
        <f>D8+D15-D20-D21-D22-D23</f>
        <v>91033.739999999991</v>
      </c>
    </row>
    <row r="37" spans="1:4" ht="16.5" customHeight="1" x14ac:dyDescent="0.25">
      <c r="A37" s="7"/>
      <c r="B37" s="3" t="s">
        <v>9</v>
      </c>
      <c r="C37" s="1" t="s">
        <v>7</v>
      </c>
      <c r="D37" s="15">
        <f>D9+D16+D17-D24</f>
        <v>-53505.1</v>
      </c>
    </row>
    <row r="38" spans="1:4" ht="16.5" customHeight="1" x14ac:dyDescent="0.25">
      <c r="A38" s="7"/>
      <c r="B38" s="3"/>
      <c r="C38" s="1"/>
      <c r="D38" s="15"/>
    </row>
    <row r="39" spans="1:4" ht="16.5" customHeight="1" x14ac:dyDescent="0.25">
      <c r="A39" s="11"/>
    </row>
    <row r="40" spans="1:4" ht="16.5" customHeight="1" x14ac:dyDescent="0.25">
      <c r="A40" s="35" t="s">
        <v>43</v>
      </c>
      <c r="B40" s="35"/>
      <c r="C40" s="35"/>
      <c r="D40" s="35"/>
    </row>
    <row r="41" spans="1:4" ht="16.5" customHeight="1" x14ac:dyDescent="0.25">
      <c r="A41" s="12" t="s">
        <v>44</v>
      </c>
      <c r="B41" s="13"/>
      <c r="C41" s="13"/>
      <c r="D41" s="29"/>
    </row>
    <row r="42" spans="1:4" ht="16.5" customHeight="1" x14ac:dyDescent="0.25">
      <c r="A42" s="12" t="s">
        <v>45</v>
      </c>
      <c r="B42" s="13"/>
      <c r="C42" s="13"/>
      <c r="D42" s="29"/>
    </row>
    <row r="43" spans="1:4" ht="16.5" customHeight="1" x14ac:dyDescent="0.25">
      <c r="A43" s="12" t="s">
        <v>46</v>
      </c>
      <c r="B43" s="13"/>
      <c r="C43" s="13"/>
      <c r="D43" s="29"/>
    </row>
    <row r="44" spans="1:4" ht="16.5" customHeight="1" x14ac:dyDescent="0.25">
      <c r="A44" s="12" t="s">
        <v>47</v>
      </c>
      <c r="B44" s="13"/>
      <c r="C44" s="13"/>
      <c r="D44" s="29"/>
    </row>
    <row r="45" spans="1:4" ht="16.5" customHeight="1" x14ac:dyDescent="0.25">
      <c r="A45" s="12" t="s">
        <v>48</v>
      </c>
      <c r="B45" s="13"/>
      <c r="C45" s="13"/>
      <c r="D45" s="29"/>
    </row>
    <row r="46" spans="1:4" ht="16.5" customHeight="1" x14ac:dyDescent="0.25">
      <c r="A46" s="12"/>
      <c r="B46" s="13"/>
      <c r="C46" s="13"/>
      <c r="D46" s="29"/>
    </row>
    <row r="47" spans="1:4" ht="16.5" customHeight="1" x14ac:dyDescent="0.25">
      <c r="A47" s="12"/>
      <c r="B47" s="9" t="s">
        <v>49</v>
      </c>
    </row>
    <row r="48" spans="1:4" ht="16.5" customHeight="1" x14ac:dyDescent="0.25">
      <c r="A48" s="12"/>
      <c r="C48" t="s">
        <v>50</v>
      </c>
    </row>
  </sheetData>
  <mergeCells count="7">
    <mergeCell ref="A26:D26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32" sqref="I32"/>
    </sheetView>
  </sheetViews>
  <sheetFormatPr defaultRowHeight="15" x14ac:dyDescent="0.25"/>
  <cols>
    <col min="1" max="1" width="8.85546875"/>
    <col min="2" max="2" width="45.42578125"/>
    <col min="3" max="3" width="8.7109375"/>
    <col min="4" max="4" width="12.5703125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8" t="s">
        <v>78</v>
      </c>
      <c r="B4" s="38"/>
      <c r="C4" s="38"/>
      <c r="D4" s="38"/>
    </row>
    <row r="5" spans="1:4" x14ac:dyDescent="0.25">
      <c r="A5" s="1"/>
      <c r="B5" s="1"/>
      <c r="C5" s="1"/>
      <c r="D5" s="1"/>
    </row>
    <row r="6" spans="1:4" x14ac:dyDescent="0.25">
      <c r="A6" s="2" t="s">
        <v>2</v>
      </c>
      <c r="B6" s="2" t="s">
        <v>3</v>
      </c>
      <c r="C6" s="2" t="s">
        <v>4</v>
      </c>
      <c r="D6" s="2" t="s">
        <v>5</v>
      </c>
    </row>
    <row r="7" spans="1:4" x14ac:dyDescent="0.25">
      <c r="A7" s="1"/>
      <c r="B7" s="3" t="s">
        <v>6</v>
      </c>
      <c r="C7" s="1" t="s">
        <v>7</v>
      </c>
      <c r="D7" s="3">
        <f>D8+D9</f>
        <v>190405.78999999998</v>
      </c>
    </row>
    <row r="8" spans="1:4" x14ac:dyDescent="0.25">
      <c r="A8" s="1"/>
      <c r="B8" s="3" t="s">
        <v>8</v>
      </c>
      <c r="C8" s="1" t="s">
        <v>7</v>
      </c>
      <c r="D8" s="3">
        <v>164503.93</v>
      </c>
    </row>
    <row r="9" spans="1:4" x14ac:dyDescent="0.25">
      <c r="A9" s="1"/>
      <c r="B9" s="3" t="s">
        <v>9</v>
      </c>
      <c r="C9" s="1" t="s">
        <v>7</v>
      </c>
      <c r="D9" s="3">
        <v>25901.86</v>
      </c>
    </row>
    <row r="10" spans="1:4" x14ac:dyDescent="0.25">
      <c r="A10" s="34" t="s">
        <v>79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">
        <v>70895.87</v>
      </c>
    </row>
    <row r="12" spans="1:4" x14ac:dyDescent="0.25">
      <c r="A12" s="4" t="s">
        <v>13</v>
      </c>
      <c r="B12" s="6" t="s">
        <v>14</v>
      </c>
      <c r="C12" s="1" t="s">
        <v>7</v>
      </c>
      <c r="D12" s="1">
        <f>28213.56+10046.69</f>
        <v>38260.25</v>
      </c>
    </row>
    <row r="13" spans="1:4" x14ac:dyDescent="0.25">
      <c r="A13" s="4" t="s">
        <v>80</v>
      </c>
      <c r="B13" s="1" t="s">
        <v>20</v>
      </c>
      <c r="C13" s="1" t="s">
        <v>7</v>
      </c>
      <c r="D13" s="1">
        <v>25496.22</v>
      </c>
    </row>
    <row r="14" spans="1:4" x14ac:dyDescent="0.25">
      <c r="A14" s="7"/>
      <c r="B14" s="8" t="s">
        <v>15</v>
      </c>
      <c r="C14" s="1" t="s">
        <v>7</v>
      </c>
      <c r="D14" s="10">
        <f>D11+D12+D13</f>
        <v>134652.34</v>
      </c>
    </row>
    <row r="15" spans="1:4" x14ac:dyDescent="0.25">
      <c r="A15" s="34" t="s">
        <v>81</v>
      </c>
      <c r="B15" s="34"/>
      <c r="C15" s="34"/>
      <c r="D15" s="34"/>
    </row>
    <row r="16" spans="1:4" x14ac:dyDescent="0.25">
      <c r="A16" s="4" t="s">
        <v>17</v>
      </c>
      <c r="B16" s="1" t="s">
        <v>23</v>
      </c>
      <c r="C16" s="1" t="s">
        <v>7</v>
      </c>
      <c r="D16" s="1">
        <v>59699.86</v>
      </c>
    </row>
    <row r="17" spans="1:4" x14ac:dyDescent="0.25">
      <c r="A17" s="4" t="s">
        <v>18</v>
      </c>
      <c r="B17" s="1" t="s">
        <v>25</v>
      </c>
      <c r="C17" s="1" t="s">
        <v>7</v>
      </c>
      <c r="D17" s="1">
        <v>4824.3999999999996</v>
      </c>
    </row>
    <row r="18" spans="1:4" x14ac:dyDescent="0.25">
      <c r="A18" s="4" t="s">
        <v>19</v>
      </c>
      <c r="B18" s="1" t="s">
        <v>27</v>
      </c>
      <c r="C18" s="1" t="s">
        <v>7</v>
      </c>
      <c r="D18" s="1">
        <v>1914.19</v>
      </c>
    </row>
    <row r="19" spans="1:4" x14ac:dyDescent="0.25">
      <c r="A19" s="4" t="s">
        <v>82</v>
      </c>
      <c r="B19" s="1" t="s">
        <v>29</v>
      </c>
      <c r="C19" s="1" t="s">
        <v>7</v>
      </c>
      <c r="D19" s="1"/>
    </row>
    <row r="20" spans="1:4" x14ac:dyDescent="0.25">
      <c r="A20" s="4" t="s">
        <v>83</v>
      </c>
      <c r="B20" s="1" t="s">
        <v>31</v>
      </c>
      <c r="C20" s="1" t="s">
        <v>7</v>
      </c>
      <c r="D20" s="1"/>
    </row>
    <row r="21" spans="1:4" x14ac:dyDescent="0.25">
      <c r="A21" s="7"/>
      <c r="B21" s="10" t="s">
        <v>15</v>
      </c>
      <c r="C21" s="1" t="s">
        <v>7</v>
      </c>
      <c r="D21" s="10">
        <f>D16+D17+D18+D19+D20</f>
        <v>66438.45</v>
      </c>
    </row>
    <row r="22" spans="1:4" x14ac:dyDescent="0.25">
      <c r="A22" s="34" t="s">
        <v>84</v>
      </c>
      <c r="B22" s="34"/>
      <c r="C22" s="34"/>
      <c r="D22" s="34"/>
    </row>
    <row r="23" spans="1:4" x14ac:dyDescent="0.25">
      <c r="A23" s="4" t="s">
        <v>22</v>
      </c>
      <c r="B23" s="1" t="s">
        <v>12</v>
      </c>
      <c r="C23" s="1" t="s">
        <v>7</v>
      </c>
      <c r="D23" s="1">
        <v>32637.73</v>
      </c>
    </row>
    <row r="24" spans="1:4" x14ac:dyDescent="0.25">
      <c r="A24" s="4" t="s">
        <v>24</v>
      </c>
      <c r="B24" s="1" t="s">
        <v>14</v>
      </c>
      <c r="C24" s="1" t="s">
        <v>7</v>
      </c>
      <c r="D24" s="1">
        <v>14170.63</v>
      </c>
    </row>
    <row r="25" spans="1:4" x14ac:dyDescent="0.25">
      <c r="A25" s="4" t="s">
        <v>26</v>
      </c>
      <c r="B25" s="1" t="s">
        <v>36</v>
      </c>
      <c r="C25" s="1" t="s">
        <v>7</v>
      </c>
      <c r="D25" s="1">
        <v>4986.37</v>
      </c>
    </row>
    <row r="26" spans="1:4" x14ac:dyDescent="0.25">
      <c r="A26" s="4" t="s">
        <v>28</v>
      </c>
      <c r="B26" s="1" t="s">
        <v>38</v>
      </c>
      <c r="C26" s="1" t="s">
        <v>7</v>
      </c>
      <c r="D26" s="1">
        <v>31897.89</v>
      </c>
    </row>
    <row r="27" spans="1:4" x14ac:dyDescent="0.25">
      <c r="A27" s="4" t="s">
        <v>30</v>
      </c>
      <c r="B27" s="1" t="s">
        <v>40</v>
      </c>
      <c r="C27" s="1" t="s">
        <v>7</v>
      </c>
      <c r="D27" s="1">
        <v>11741.09</v>
      </c>
    </row>
    <row r="28" spans="1:4" x14ac:dyDescent="0.25">
      <c r="A28" s="7"/>
      <c r="B28" s="10" t="s">
        <v>41</v>
      </c>
      <c r="C28" s="1" t="s">
        <v>7</v>
      </c>
      <c r="D28" s="10">
        <f>D23+D24+D25+D26+D27</f>
        <v>95433.709999999992</v>
      </c>
    </row>
    <row r="29" spans="1:4" x14ac:dyDescent="0.25">
      <c r="A29" s="7"/>
      <c r="B29" s="3" t="s">
        <v>42</v>
      </c>
      <c r="C29" s="1" t="s">
        <v>7</v>
      </c>
      <c r="D29" s="3">
        <f>D30+D31</f>
        <v>258619.68</v>
      </c>
    </row>
    <row r="30" spans="1:4" x14ac:dyDescent="0.25">
      <c r="A30" s="7"/>
      <c r="B30" s="3" t="s">
        <v>8</v>
      </c>
      <c r="C30" s="1" t="s">
        <v>7</v>
      </c>
      <c r="D30" s="3">
        <f>D8+D11+D13-D16-D17-D18-D19</f>
        <v>194457.56999999998</v>
      </c>
    </row>
    <row r="31" spans="1:4" x14ac:dyDescent="0.25">
      <c r="A31" s="7"/>
      <c r="B31" s="3" t="s">
        <v>9</v>
      </c>
      <c r="C31" s="1" t="s">
        <v>7</v>
      </c>
      <c r="D31" s="3">
        <f>D9+D12-D20</f>
        <v>64162.11</v>
      </c>
    </row>
    <row r="32" spans="1:4" x14ac:dyDescent="0.25">
      <c r="A32" s="11"/>
    </row>
    <row r="33" spans="1:3" x14ac:dyDescent="0.25">
      <c r="A33" s="11"/>
      <c r="B33" s="9" t="s">
        <v>49</v>
      </c>
    </row>
    <row r="34" spans="1:3" x14ac:dyDescent="0.25">
      <c r="A34" s="11"/>
      <c r="C34" t="s">
        <v>50</v>
      </c>
    </row>
  </sheetData>
  <mergeCells count="5">
    <mergeCell ref="B1:D1"/>
    <mergeCell ref="A4:D4"/>
    <mergeCell ref="A10:D10"/>
    <mergeCell ref="A15:D15"/>
    <mergeCell ref="A22:D2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zoomScaleNormal="100" workbookViewId="0">
      <selection activeCell="B18" sqref="B18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6.75" customHeight="1" x14ac:dyDescent="0.25">
      <c r="A4" s="37" t="s">
        <v>85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59837.98</v>
      </c>
    </row>
    <row r="8" spans="1:4" x14ac:dyDescent="0.25">
      <c r="A8" s="17"/>
      <c r="B8" s="18" t="s">
        <v>8</v>
      </c>
      <c r="C8" s="17" t="s">
        <v>7</v>
      </c>
      <c r="D8" s="20">
        <v>81982.58</v>
      </c>
    </row>
    <row r="9" spans="1:4" x14ac:dyDescent="0.25">
      <c r="A9" s="17"/>
      <c r="B9" s="18" t="s">
        <v>9</v>
      </c>
      <c r="C9" s="17" t="s">
        <v>7</v>
      </c>
      <c r="D9" s="20">
        <v>-22144.6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140842.01999999999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55840.92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196682.94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110914.19</v>
      </c>
    </row>
    <row r="16" spans="1:4" ht="30" hidden="1" x14ac:dyDescent="0.25">
      <c r="A16" s="4" t="s">
        <v>53</v>
      </c>
      <c r="B16" s="22" t="s">
        <v>54</v>
      </c>
      <c r="C16" s="1" t="s">
        <v>7</v>
      </c>
      <c r="D16" s="15"/>
    </row>
    <row r="17" spans="1:4" x14ac:dyDescent="0.25">
      <c r="A17" s="4" t="s">
        <v>18</v>
      </c>
      <c r="B17" s="6" t="s">
        <v>14</v>
      </c>
      <c r="C17" s="1" t="s">
        <v>7</v>
      </c>
      <c r="D17" s="15">
        <v>49385.89</v>
      </c>
    </row>
    <row r="18" spans="1:4" x14ac:dyDescent="0.25">
      <c r="A18" s="4" t="s">
        <v>55</v>
      </c>
      <c r="B18" s="23" t="s">
        <v>56</v>
      </c>
      <c r="C18" s="1" t="s">
        <v>7</v>
      </c>
      <c r="D18" s="15">
        <v>48870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209170.08000000002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91547.31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7205.28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2994.68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>
        <f>D26</f>
        <v>39768.14</v>
      </c>
    </row>
    <row r="26" spans="1:4" x14ac:dyDescent="0.25">
      <c r="A26" s="4" t="s">
        <v>57</v>
      </c>
      <c r="B26" s="1" t="s">
        <v>58</v>
      </c>
      <c r="C26" s="1" t="s">
        <v>7</v>
      </c>
      <c r="D26" s="15">
        <v>39768.14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141515.40999999997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127492.65000000004</v>
      </c>
    </row>
    <row r="29" spans="1:4" x14ac:dyDescent="0.25">
      <c r="A29" s="24"/>
      <c r="B29" s="25" t="s">
        <v>8</v>
      </c>
      <c r="C29" s="26" t="s">
        <v>7</v>
      </c>
      <c r="D29" s="28">
        <f>D8+D15+D16-D21-D22-D23-D24</f>
        <v>91149.500000000029</v>
      </c>
    </row>
    <row r="30" spans="1:4" x14ac:dyDescent="0.25">
      <c r="A30" s="24"/>
      <c r="B30" s="25" t="s">
        <v>9</v>
      </c>
      <c r="C30" s="26" t="s">
        <v>7</v>
      </c>
      <c r="D30" s="28">
        <f>D9+D17+D18-D25</f>
        <v>36343.150000000009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56064.69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17808.810000000001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8773.4500000000007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v>145865.78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v>25098.78</v>
      </c>
    </row>
    <row r="37" spans="1:4" x14ac:dyDescent="0.25">
      <c r="A37" s="4" t="s">
        <v>60</v>
      </c>
      <c r="B37" s="1" t="s">
        <v>61</v>
      </c>
      <c r="C37" s="1" t="s">
        <v>7</v>
      </c>
      <c r="D37" s="15">
        <v>13967.37</v>
      </c>
    </row>
    <row r="38" spans="1:4" x14ac:dyDescent="0.25">
      <c r="A38" s="4" t="s">
        <v>62</v>
      </c>
      <c r="B38" s="1" t="s">
        <v>63</v>
      </c>
      <c r="C38" s="1" t="s">
        <v>7</v>
      </c>
      <c r="D38" s="15">
        <v>747.75</v>
      </c>
    </row>
    <row r="39" spans="1:4" x14ac:dyDescent="0.25">
      <c r="A39" s="7"/>
      <c r="B39" s="10" t="s">
        <v>41</v>
      </c>
      <c r="C39" s="1" t="s">
        <v>7</v>
      </c>
      <c r="D39" s="21">
        <f>D32+D33+D34+D35+D36+D37+D38</f>
        <v>268326.63</v>
      </c>
    </row>
    <row r="40" spans="1:4" x14ac:dyDescent="0.25">
      <c r="A40" s="11"/>
    </row>
    <row r="41" spans="1:4" ht="15" customHeight="1" x14ac:dyDescent="0.25">
      <c r="A41" s="35" t="s">
        <v>43</v>
      </c>
      <c r="B41" s="35"/>
      <c r="C41" s="35"/>
      <c r="D41" s="35"/>
    </row>
    <row r="42" spans="1:4" x14ac:dyDescent="0.25">
      <c r="A42" s="12" t="s">
        <v>44</v>
      </c>
      <c r="B42" s="13"/>
      <c r="C42" s="13"/>
      <c r="D42" s="29"/>
    </row>
    <row r="43" spans="1:4" x14ac:dyDescent="0.25">
      <c r="A43" s="12" t="s">
        <v>45</v>
      </c>
      <c r="B43" s="13"/>
      <c r="C43" s="13"/>
      <c r="D43" s="29"/>
    </row>
    <row r="44" spans="1:4" x14ac:dyDescent="0.25">
      <c r="A44" s="12" t="s">
        <v>46</v>
      </c>
      <c r="B44" s="13"/>
      <c r="C44" s="13"/>
      <c r="D44" s="29"/>
    </row>
    <row r="45" spans="1:4" x14ac:dyDescent="0.25">
      <c r="A45" s="12" t="s">
        <v>47</v>
      </c>
      <c r="B45" s="13"/>
      <c r="C45" s="13"/>
      <c r="D45" s="29"/>
    </row>
    <row r="46" spans="1:4" x14ac:dyDescent="0.25">
      <c r="A46" s="12" t="s">
        <v>48</v>
      </c>
      <c r="B46" s="13"/>
      <c r="C46" s="13"/>
      <c r="D46" s="29"/>
    </row>
    <row r="47" spans="1:4" x14ac:dyDescent="0.25">
      <c r="A47" s="12"/>
      <c r="B47" s="13"/>
      <c r="C47" s="13"/>
      <c r="D47" s="29"/>
    </row>
    <row r="48" spans="1:4" x14ac:dyDescent="0.25">
      <c r="A48" s="12"/>
      <c r="B48" s="9" t="s">
        <v>49</v>
      </c>
    </row>
    <row r="49" spans="1:3" x14ac:dyDescent="0.25">
      <c r="A49" s="12"/>
      <c r="C49" t="s">
        <v>64</v>
      </c>
    </row>
    <row r="51" spans="1:3" x14ac:dyDescent="0.25">
      <c r="A51" s="30" t="s">
        <v>65</v>
      </c>
    </row>
  </sheetData>
  <mergeCells count="7">
    <mergeCell ref="A31:D31"/>
    <mergeCell ref="A41:D41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E13" sqref="E1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3" customHeight="1" x14ac:dyDescent="0.25">
      <c r="A4" s="37" t="s">
        <v>86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170568.74</v>
      </c>
    </row>
    <row r="8" spans="1:4" x14ac:dyDescent="0.25">
      <c r="A8" s="17"/>
      <c r="B8" s="18" t="s">
        <v>8</v>
      </c>
      <c r="C8" s="17" t="s">
        <v>7</v>
      </c>
      <c r="D8" s="20">
        <v>24868.05</v>
      </c>
    </row>
    <row r="9" spans="1:4" x14ac:dyDescent="0.25">
      <c r="A9" s="17"/>
      <c r="B9" s="18" t="s">
        <v>9</v>
      </c>
      <c r="C9" s="17" t="s">
        <v>7</v>
      </c>
      <c r="D9" s="20">
        <v>145700.69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136314.48000000001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53761.440000000002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190075.92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101674.32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16664.07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42655.09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6846.66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167840.14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76919.95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6933.6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2745.21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86598.760000000009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226942.07</v>
      </c>
    </row>
    <row r="28" spans="1:4" x14ac:dyDescent="0.25">
      <c r="A28" s="24"/>
      <c r="B28" s="25" t="s">
        <v>8</v>
      </c>
      <c r="C28" s="26" t="s">
        <v>7</v>
      </c>
      <c r="D28" s="28">
        <f>D15+D16-D21-D22-D23-D24</f>
        <v>31739.630000000019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195202.44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f>45718.84+34640.16</f>
        <v>80359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20072.52+11106.35</f>
        <v>31178.870000000003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f>6870.88+4500</f>
        <v>11370.880000000001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f>135760.06+52640.05</f>
        <v>188400.11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f>19209.72+9656.77</f>
        <v>28866.49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19524.87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1796.98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361497.19999999995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15" sqref="F15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69" customHeight="1" x14ac:dyDescent="0.25">
      <c r="A4" s="37" t="s">
        <v>87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-143056.97999999998</v>
      </c>
    </row>
    <row r="8" spans="1:4" x14ac:dyDescent="0.25">
      <c r="A8" s="17"/>
      <c r="B8" s="18" t="s">
        <v>8</v>
      </c>
      <c r="C8" s="17" t="s">
        <v>7</v>
      </c>
      <c r="D8" s="20">
        <v>-85841.7</v>
      </c>
    </row>
    <row r="9" spans="1:4" x14ac:dyDescent="0.25">
      <c r="A9" s="17"/>
      <c r="B9" s="18" t="s">
        <v>9</v>
      </c>
      <c r="C9" s="17" t="s">
        <v>7</v>
      </c>
      <c r="D9" s="20">
        <v>-57215.28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71447.34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22303.26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93750.599999999991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64980.55</v>
      </c>
    </row>
    <row r="16" spans="1:4" ht="30" x14ac:dyDescent="0.25">
      <c r="A16" s="4" t="s">
        <v>53</v>
      </c>
      <c r="B16" s="22" t="s">
        <v>54</v>
      </c>
      <c r="C16" s="1" t="s">
        <v>7</v>
      </c>
      <c r="D16" s="15">
        <v>7494.36</v>
      </c>
    </row>
    <row r="17" spans="1:4" x14ac:dyDescent="0.25">
      <c r="A17" s="4" t="s">
        <v>18</v>
      </c>
      <c r="B17" s="6" t="s">
        <v>14</v>
      </c>
      <c r="C17" s="1" t="s">
        <v>7</v>
      </c>
      <c r="D17" s="15">
        <v>22705.759999999998</v>
      </c>
    </row>
    <row r="18" spans="1:4" ht="30" x14ac:dyDescent="0.25">
      <c r="A18" s="4" t="s">
        <v>55</v>
      </c>
      <c r="B18" s="23" t="s">
        <v>66</v>
      </c>
      <c r="C18" s="1" t="s">
        <v>7</v>
      </c>
      <c r="D18" s="15">
        <v>3073.96</v>
      </c>
    </row>
    <row r="19" spans="1:4" x14ac:dyDescent="0.25">
      <c r="A19" s="7"/>
      <c r="B19" s="8" t="s">
        <v>15</v>
      </c>
      <c r="C19" s="1" t="s">
        <v>7</v>
      </c>
      <c r="D19" s="21">
        <f>D15+D16+D17+D18</f>
        <v>98254.63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46440.77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3636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1754.47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7"/>
      <c r="B26" s="10" t="s">
        <v>15</v>
      </c>
      <c r="C26" s="1" t="s">
        <v>7</v>
      </c>
      <c r="D26" s="21">
        <f>D21+D22+D23+D24+D25</f>
        <v>51831.24</v>
      </c>
    </row>
    <row r="27" spans="1:4" x14ac:dyDescent="0.25">
      <c r="A27" s="24"/>
      <c r="B27" s="25" t="s">
        <v>59</v>
      </c>
      <c r="C27" s="26" t="s">
        <v>7</v>
      </c>
      <c r="D27" s="27">
        <f>D28+D29</f>
        <v>-96633.59</v>
      </c>
    </row>
    <row r="28" spans="1:4" x14ac:dyDescent="0.25">
      <c r="A28" s="24"/>
      <c r="B28" s="25" t="s">
        <v>8</v>
      </c>
      <c r="C28" s="26" t="s">
        <v>7</v>
      </c>
      <c r="D28" s="28">
        <f>D8+D15+D16-D21-D22-D23</f>
        <v>-65198.029999999992</v>
      </c>
    </row>
    <row r="29" spans="1:4" x14ac:dyDescent="0.25">
      <c r="A29" s="24"/>
      <c r="B29" s="25" t="s">
        <v>9</v>
      </c>
      <c r="C29" s="26" t="s">
        <v>7</v>
      </c>
      <c r="D29" s="28">
        <f>D9+D17+D18-D25</f>
        <v>-31435.560000000005</v>
      </c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10444.540000000001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f>331.24+2684.29</f>
        <v>3015.5299999999997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2364.61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41483.49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3570.96</v>
      </c>
    </row>
    <row r="36" spans="1:4" x14ac:dyDescent="0.25">
      <c r="A36" s="4" t="s">
        <v>60</v>
      </c>
      <c r="B36" s="1" t="s">
        <v>61</v>
      </c>
      <c r="C36" s="1" t="s">
        <v>7</v>
      </c>
      <c r="D36" s="15">
        <v>718.42</v>
      </c>
    </row>
    <row r="37" spans="1:4" x14ac:dyDescent="0.25">
      <c r="A37" s="4" t="s">
        <v>62</v>
      </c>
      <c r="B37" s="1" t="s">
        <v>63</v>
      </c>
      <c r="C37" s="1" t="s">
        <v>7</v>
      </c>
      <c r="D37" s="15">
        <v>154.71</v>
      </c>
    </row>
    <row r="38" spans="1:4" x14ac:dyDescent="0.25">
      <c r="A38" s="7"/>
      <c r="B38" s="10" t="s">
        <v>41</v>
      </c>
      <c r="C38" s="1" t="s">
        <v>7</v>
      </c>
      <c r="D38" s="21">
        <f>D31+D32+D33+D34+D35+D36+D37</f>
        <v>61752.259999999995</v>
      </c>
    </row>
    <row r="39" spans="1:4" x14ac:dyDescent="0.25">
      <c r="A39" s="11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</row>
    <row r="48" spans="1:4" x14ac:dyDescent="0.25">
      <c r="A48" s="12"/>
      <c r="C48" t="s">
        <v>64</v>
      </c>
    </row>
    <row r="50" spans="1:1" x14ac:dyDescent="0.25">
      <c r="A50" s="30" t="s">
        <v>65</v>
      </c>
    </row>
  </sheetData>
  <mergeCells count="7">
    <mergeCell ref="A30:D30"/>
    <mergeCell ref="A40:D40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workbookViewId="0">
      <selection activeCell="D23" sqref="D23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118</v>
      </c>
      <c r="C1" s="36"/>
      <c r="D1" s="36"/>
    </row>
    <row r="4" spans="1:4" ht="89.25" customHeight="1" x14ac:dyDescent="0.25">
      <c r="A4" s="37" t="s">
        <v>119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108</v>
      </c>
      <c r="C7" s="17" t="s">
        <v>7</v>
      </c>
      <c r="D7" s="19">
        <v>50464.639999999999</v>
      </c>
    </row>
    <row r="8" spans="1:4" x14ac:dyDescent="0.25">
      <c r="A8" s="17"/>
      <c r="B8" s="18" t="s">
        <v>8</v>
      </c>
      <c r="C8" s="17" t="s">
        <v>7</v>
      </c>
      <c r="D8" s="20">
        <v>8266.11</v>
      </c>
    </row>
    <row r="9" spans="1:4" x14ac:dyDescent="0.25">
      <c r="A9" s="17"/>
      <c r="B9" s="18" t="s">
        <v>9</v>
      </c>
      <c r="C9" s="17" t="s">
        <v>7</v>
      </c>
      <c r="D9" s="20">
        <v>41842.53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161366.09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38635.39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200001.47999999998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138506.22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34114.720000000001</v>
      </c>
    </row>
    <row r="17" spans="1:4" x14ac:dyDescent="0.25">
      <c r="A17" s="7"/>
      <c r="B17" s="8" t="s">
        <v>15</v>
      </c>
      <c r="C17" s="1" t="s">
        <v>7</v>
      </c>
      <c r="D17" s="21">
        <f>D15+D16</f>
        <v>172620.94</v>
      </c>
    </row>
    <row r="18" spans="1:4" x14ac:dyDescent="0.25">
      <c r="A18" s="34" t="s">
        <v>21</v>
      </c>
      <c r="B18" s="34"/>
      <c r="C18" s="34"/>
      <c r="D18" s="34"/>
    </row>
    <row r="19" spans="1:4" x14ac:dyDescent="0.25">
      <c r="A19" s="4" t="s">
        <v>22</v>
      </c>
      <c r="B19" s="1" t="s">
        <v>23</v>
      </c>
      <c r="C19" s="1" t="s">
        <v>7</v>
      </c>
      <c r="D19" s="15">
        <v>80683</v>
      </c>
    </row>
    <row r="20" spans="1:4" x14ac:dyDescent="0.25">
      <c r="A20" s="4" t="s">
        <v>24</v>
      </c>
      <c r="B20" s="1" t="s">
        <v>25</v>
      </c>
      <c r="C20" s="1" t="s">
        <v>7</v>
      </c>
      <c r="D20" s="15">
        <v>7849.92</v>
      </c>
    </row>
    <row r="21" spans="1:4" x14ac:dyDescent="0.25">
      <c r="A21" s="4" t="s">
        <v>26</v>
      </c>
      <c r="B21" s="1" t="s">
        <v>27</v>
      </c>
      <c r="C21" s="1" t="s">
        <v>7</v>
      </c>
      <c r="D21" s="15">
        <v>4660.74</v>
      </c>
    </row>
    <row r="22" spans="1:4" x14ac:dyDescent="0.25">
      <c r="A22" s="31" t="s">
        <v>28</v>
      </c>
      <c r="B22" s="10" t="s">
        <v>29</v>
      </c>
      <c r="C22" s="10" t="s">
        <v>7</v>
      </c>
      <c r="D22" s="21">
        <v>40000</v>
      </c>
    </row>
    <row r="23" spans="1:4" x14ac:dyDescent="0.25">
      <c r="A23" s="31" t="s">
        <v>30</v>
      </c>
      <c r="B23" s="10" t="s">
        <v>31</v>
      </c>
      <c r="C23" s="10" t="s">
        <v>7</v>
      </c>
      <c r="D23" s="21">
        <v>69881.039999999994</v>
      </c>
    </row>
    <row r="24" spans="1:4" x14ac:dyDescent="0.25">
      <c r="A24" s="7"/>
      <c r="B24" s="10" t="s">
        <v>15</v>
      </c>
      <c r="C24" s="1" t="s">
        <v>7</v>
      </c>
      <c r="D24" s="21">
        <f>D19+D20+D21+D22+D23</f>
        <v>203074.7</v>
      </c>
    </row>
    <row r="25" spans="1:4" x14ac:dyDescent="0.25">
      <c r="A25" s="7"/>
      <c r="B25" s="10"/>
      <c r="C25" s="1"/>
      <c r="D25" s="21"/>
    </row>
    <row r="26" spans="1:4" x14ac:dyDescent="0.25">
      <c r="A26" s="24"/>
      <c r="B26" s="25" t="s">
        <v>120</v>
      </c>
      <c r="C26" s="26" t="s">
        <v>7</v>
      </c>
      <c r="D26" s="27">
        <f>D27+D28</f>
        <v>24175.550000000025</v>
      </c>
    </row>
    <row r="27" spans="1:4" x14ac:dyDescent="0.25">
      <c r="A27" s="24"/>
      <c r="B27" s="25" t="s">
        <v>8</v>
      </c>
      <c r="C27" s="26" t="s">
        <v>7</v>
      </c>
      <c r="D27" s="28">
        <f>D8+D15-D19-D20-D21-D22</f>
        <v>13578.67000000002</v>
      </c>
    </row>
    <row r="28" spans="1:4" x14ac:dyDescent="0.25">
      <c r="A28" s="24"/>
      <c r="B28" s="25" t="s">
        <v>9</v>
      </c>
      <c r="C28" s="26" t="s">
        <v>7</v>
      </c>
      <c r="D28" s="28">
        <f>D9+D12-D23</f>
        <v>10596.880000000005</v>
      </c>
    </row>
    <row r="29" spans="1:4" x14ac:dyDescent="0.25">
      <c r="A29" s="24"/>
      <c r="B29" s="25"/>
      <c r="C29" s="26"/>
      <c r="D29" s="28"/>
    </row>
    <row r="30" spans="1:4" x14ac:dyDescent="0.25">
      <c r="A30" s="34" t="s">
        <v>32</v>
      </c>
      <c r="B30" s="34"/>
      <c r="C30" s="34"/>
      <c r="D30" s="34"/>
    </row>
    <row r="31" spans="1:4" x14ac:dyDescent="0.25">
      <c r="A31" s="4" t="s">
        <v>33</v>
      </c>
      <c r="B31" s="1" t="s">
        <v>12</v>
      </c>
      <c r="C31" s="1" t="s">
        <v>7</v>
      </c>
      <c r="D31" s="15">
        <v>22859.87</v>
      </c>
    </row>
    <row r="32" spans="1:4" x14ac:dyDescent="0.25">
      <c r="A32" s="4" t="s">
        <v>34</v>
      </c>
      <c r="B32" s="1" t="s">
        <v>14</v>
      </c>
      <c r="C32" s="1" t="s">
        <v>7</v>
      </c>
      <c r="D32" s="15">
        <v>4520.67</v>
      </c>
    </row>
    <row r="33" spans="1:4" x14ac:dyDescent="0.25">
      <c r="A33" s="4" t="s">
        <v>35</v>
      </c>
      <c r="B33" s="1" t="s">
        <v>36</v>
      </c>
      <c r="C33" s="1" t="s">
        <v>7</v>
      </c>
      <c r="D33" s="15">
        <v>4901.6000000000004</v>
      </c>
    </row>
    <row r="34" spans="1:4" x14ac:dyDescent="0.25">
      <c r="A34" s="4" t="s">
        <v>37</v>
      </c>
      <c r="B34" s="1" t="s">
        <v>38</v>
      </c>
      <c r="C34" s="1" t="s">
        <v>7</v>
      </c>
      <c r="D34" s="15">
        <v>88701.09</v>
      </c>
    </row>
    <row r="35" spans="1:4" x14ac:dyDescent="0.25">
      <c r="A35" s="4" t="s">
        <v>39</v>
      </c>
      <c r="B35" s="1" t="s">
        <v>40</v>
      </c>
      <c r="C35" s="1" t="s">
        <v>7</v>
      </c>
      <c r="D35" s="15">
        <v>11461.59</v>
      </c>
    </row>
    <row r="36" spans="1:4" x14ac:dyDescent="0.25">
      <c r="A36" s="7"/>
      <c r="B36" s="10" t="s">
        <v>41</v>
      </c>
      <c r="C36" s="1" t="s">
        <v>7</v>
      </c>
      <c r="D36" s="21">
        <f>D31+D32+D33+D34+D35</f>
        <v>132444.82</v>
      </c>
    </row>
    <row r="37" spans="1:4" x14ac:dyDescent="0.25">
      <c r="A37" s="11"/>
    </row>
    <row r="38" spans="1:4" x14ac:dyDescent="0.25">
      <c r="A38" s="12"/>
      <c r="B38" s="13"/>
      <c r="C38" s="13"/>
      <c r="D38" s="29"/>
    </row>
    <row r="39" spans="1:4" x14ac:dyDescent="0.25">
      <c r="A39" s="12"/>
      <c r="B39" s="9" t="s">
        <v>49</v>
      </c>
    </row>
    <row r="40" spans="1:4" x14ac:dyDescent="0.25">
      <c r="A40" s="12"/>
      <c r="C40" t="s">
        <v>110</v>
      </c>
    </row>
  </sheetData>
  <mergeCells count="6">
    <mergeCell ref="A30:D30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4" zoomScaleNormal="100" workbookViewId="0">
      <selection activeCell="F28" sqref="F28"/>
    </sheetView>
  </sheetViews>
  <sheetFormatPr defaultRowHeight="15" x14ac:dyDescent="0.25"/>
  <cols>
    <col min="1" max="1" width="8.7109375"/>
    <col min="2" max="2" width="45.7109375"/>
    <col min="3" max="3" width="8.7109375"/>
    <col min="4" max="4" width="13.140625"/>
    <col min="5" max="1025" width="8.7109375"/>
  </cols>
  <sheetData>
    <row r="1" spans="1:4" ht="16.5" customHeight="1" x14ac:dyDescent="0.25">
      <c r="B1" s="36" t="s">
        <v>51</v>
      </c>
      <c r="C1" s="36"/>
      <c r="D1" s="36"/>
    </row>
    <row r="2" spans="1:4" ht="16.5" customHeight="1" x14ac:dyDescent="0.25">
      <c r="D2" s="14"/>
    </row>
    <row r="3" spans="1:4" ht="16.5" customHeight="1" x14ac:dyDescent="0.25">
      <c r="D3" s="14"/>
    </row>
    <row r="4" spans="1:4" ht="61.5" customHeight="1" x14ac:dyDescent="0.25">
      <c r="A4" s="37" t="s">
        <v>105</v>
      </c>
      <c r="B4" s="37"/>
      <c r="C4" s="37"/>
      <c r="D4" s="37"/>
    </row>
    <row r="5" spans="1:4" ht="16.5" customHeight="1" x14ac:dyDescent="0.25">
      <c r="A5" s="1"/>
      <c r="B5" s="1"/>
      <c r="C5" s="1"/>
      <c r="D5" s="15"/>
    </row>
    <row r="6" spans="1:4" ht="16.5" customHeight="1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ht="16.5" customHeight="1" x14ac:dyDescent="0.25">
      <c r="A7" s="1"/>
      <c r="B7" s="3" t="s">
        <v>6</v>
      </c>
      <c r="C7" s="1" t="s">
        <v>7</v>
      </c>
      <c r="D7" s="21">
        <f>D8+D9</f>
        <v>26084.52</v>
      </c>
    </row>
    <row r="8" spans="1:4" ht="16.5" customHeight="1" x14ac:dyDescent="0.25">
      <c r="A8" s="1"/>
      <c r="B8" s="3" t="s">
        <v>8</v>
      </c>
      <c r="C8" s="1" t="s">
        <v>7</v>
      </c>
      <c r="D8" s="15">
        <v>-5867.75</v>
      </c>
    </row>
    <row r="9" spans="1:4" ht="16.5" customHeight="1" x14ac:dyDescent="0.25">
      <c r="A9" s="1"/>
      <c r="B9" s="3" t="s">
        <v>9</v>
      </c>
      <c r="C9" s="1" t="s">
        <v>7</v>
      </c>
      <c r="D9" s="15">
        <v>31952.27</v>
      </c>
    </row>
    <row r="10" spans="1:4" ht="16.5" customHeight="1" x14ac:dyDescent="0.25">
      <c r="A10" s="34" t="s">
        <v>10</v>
      </c>
      <c r="B10" s="34"/>
      <c r="C10" s="34"/>
      <c r="D10" s="34"/>
    </row>
    <row r="11" spans="1:4" ht="16.5" customHeight="1" x14ac:dyDescent="0.25">
      <c r="A11" s="4" t="s">
        <v>11</v>
      </c>
      <c r="B11" s="5" t="s">
        <v>12</v>
      </c>
      <c r="C11" s="1" t="s">
        <v>7</v>
      </c>
      <c r="D11" s="15">
        <v>205808.96</v>
      </c>
    </row>
    <row r="12" spans="1:4" ht="16.5" customHeight="1" x14ac:dyDescent="0.25">
      <c r="A12" s="4" t="s">
        <v>13</v>
      </c>
      <c r="B12" s="6" t="s">
        <v>14</v>
      </c>
      <c r="C12" s="1" t="s">
        <v>7</v>
      </c>
      <c r="D12" s="15">
        <v>79484</v>
      </c>
    </row>
    <row r="13" spans="1:4" ht="16.5" customHeight="1" x14ac:dyDescent="0.25">
      <c r="A13" s="7"/>
      <c r="B13" s="8" t="s">
        <v>15</v>
      </c>
      <c r="C13" s="1" t="s">
        <v>7</v>
      </c>
      <c r="D13" s="21">
        <f>D10+D11+D12</f>
        <v>285292.95999999996</v>
      </c>
    </row>
    <row r="14" spans="1:4" ht="16.5" customHeight="1" x14ac:dyDescent="0.25">
      <c r="A14" s="34" t="s">
        <v>16</v>
      </c>
      <c r="B14" s="34"/>
      <c r="C14" s="34"/>
      <c r="D14" s="34"/>
    </row>
    <row r="15" spans="1:4" ht="16.5" customHeight="1" x14ac:dyDescent="0.25">
      <c r="A15" s="4" t="s">
        <v>17</v>
      </c>
      <c r="B15" s="5" t="s">
        <v>12</v>
      </c>
      <c r="C15" s="1" t="s">
        <v>7</v>
      </c>
      <c r="D15" s="15">
        <v>172317.38</v>
      </c>
    </row>
    <row r="16" spans="1:4" ht="16.5" customHeight="1" thickTop="1" thickBot="1" x14ac:dyDescent="0.3">
      <c r="A16" s="4" t="s">
        <v>18</v>
      </c>
      <c r="B16" s="6" t="s">
        <v>14</v>
      </c>
      <c r="C16" s="1" t="s">
        <v>7</v>
      </c>
      <c r="D16" s="15">
        <v>73135.350000000006</v>
      </c>
    </row>
    <row r="17" spans="1:4" ht="16.5" customHeight="1" thickTop="1" thickBot="1" x14ac:dyDescent="0.3">
      <c r="A17" s="7"/>
      <c r="B17" s="8" t="s">
        <v>15</v>
      </c>
      <c r="C17" s="1" t="s">
        <v>7</v>
      </c>
      <c r="D17" s="21">
        <f>D15+D16</f>
        <v>245452.73</v>
      </c>
    </row>
    <row r="18" spans="1:4" ht="16.5" customHeight="1" x14ac:dyDescent="0.25">
      <c r="A18" s="34" t="s">
        <v>21</v>
      </c>
      <c r="B18" s="34"/>
      <c r="C18" s="34"/>
      <c r="D18" s="34"/>
    </row>
    <row r="19" spans="1:4" ht="16.5" customHeight="1" x14ac:dyDescent="0.25">
      <c r="A19" s="4" t="s">
        <v>22</v>
      </c>
      <c r="B19" s="1" t="s">
        <v>23</v>
      </c>
      <c r="C19" s="1" t="s">
        <v>7</v>
      </c>
      <c r="D19" s="15">
        <v>94625.3</v>
      </c>
    </row>
    <row r="20" spans="1:4" ht="16.5" customHeight="1" x14ac:dyDescent="0.25">
      <c r="A20" s="4" t="s">
        <v>24</v>
      </c>
      <c r="B20" s="1" t="s">
        <v>25</v>
      </c>
      <c r="C20" s="1" t="s">
        <v>7</v>
      </c>
      <c r="D20" s="15">
        <v>10576</v>
      </c>
    </row>
    <row r="21" spans="1:4" ht="16.5" customHeight="1" x14ac:dyDescent="0.25">
      <c r="A21" s="4" t="s">
        <v>26</v>
      </c>
      <c r="B21" s="1" t="s">
        <v>27</v>
      </c>
      <c r="C21" s="1" t="s">
        <v>7</v>
      </c>
      <c r="D21" s="15">
        <v>3526.28</v>
      </c>
    </row>
    <row r="22" spans="1:4" ht="16.5" customHeight="1" x14ac:dyDescent="0.25">
      <c r="A22" s="4" t="s">
        <v>28</v>
      </c>
      <c r="B22" s="1" t="s">
        <v>29</v>
      </c>
      <c r="C22" s="1" t="s">
        <v>7</v>
      </c>
      <c r="D22" s="15">
        <v>8500</v>
      </c>
    </row>
    <row r="23" spans="1:4" ht="16.5" customHeight="1" x14ac:dyDescent="0.25">
      <c r="A23" s="4" t="s">
        <v>30</v>
      </c>
      <c r="B23" s="1" t="s">
        <v>31</v>
      </c>
      <c r="C23" s="1" t="s">
        <v>7</v>
      </c>
      <c r="D23" s="15">
        <v>51468</v>
      </c>
    </row>
    <row r="24" spans="1:4" ht="16.5" customHeight="1" x14ac:dyDescent="0.25">
      <c r="A24" s="7"/>
      <c r="B24" s="10" t="s">
        <v>15</v>
      </c>
      <c r="C24" s="1" t="s">
        <v>7</v>
      </c>
      <c r="D24" s="21">
        <f>D19+D20+D21+D22+D23</f>
        <v>168695.58000000002</v>
      </c>
    </row>
    <row r="25" spans="1:4" ht="16.5" customHeight="1" x14ac:dyDescent="0.25">
      <c r="A25" s="34" t="s">
        <v>32</v>
      </c>
      <c r="B25" s="34"/>
      <c r="C25" s="34"/>
      <c r="D25" s="34"/>
    </row>
    <row r="26" spans="1:4" ht="16.5" customHeight="1" x14ac:dyDescent="0.25">
      <c r="A26" s="4" t="s">
        <v>33</v>
      </c>
      <c r="B26" s="1" t="s">
        <v>12</v>
      </c>
      <c r="C26" s="1" t="s">
        <v>7</v>
      </c>
      <c r="D26" s="15">
        <v>94056.03</v>
      </c>
    </row>
    <row r="27" spans="1:4" ht="16.5" customHeight="1" x14ac:dyDescent="0.25">
      <c r="A27" s="4" t="s">
        <v>34</v>
      </c>
      <c r="B27" s="1" t="s">
        <v>14</v>
      </c>
      <c r="C27" s="1" t="s">
        <v>7</v>
      </c>
      <c r="D27" s="15">
        <v>13059.58</v>
      </c>
    </row>
    <row r="28" spans="1:4" ht="16.5" customHeight="1" x14ac:dyDescent="0.25">
      <c r="A28" s="4" t="s">
        <v>35</v>
      </c>
      <c r="B28" s="1" t="s">
        <v>36</v>
      </c>
      <c r="C28" s="1" t="s">
        <v>7</v>
      </c>
      <c r="D28" s="15">
        <v>4837.22</v>
      </c>
    </row>
    <row r="29" spans="1:4" ht="16.5" customHeight="1" x14ac:dyDescent="0.25">
      <c r="A29" s="4" t="s">
        <v>37</v>
      </c>
      <c r="B29" s="1" t="s">
        <v>38</v>
      </c>
      <c r="C29" s="1" t="s">
        <v>7</v>
      </c>
      <c r="D29" s="15">
        <v>145318.01999999999</v>
      </c>
    </row>
    <row r="30" spans="1:4" ht="16.5" customHeight="1" x14ac:dyDescent="0.25">
      <c r="A30" s="4" t="s">
        <v>39</v>
      </c>
      <c r="B30" s="1" t="s">
        <v>40</v>
      </c>
      <c r="C30" s="1" t="s">
        <v>7</v>
      </c>
      <c r="D30" s="15">
        <v>21272.86</v>
      </c>
    </row>
    <row r="31" spans="1:4" ht="16.5" customHeight="1" thickTop="1" thickBot="1" x14ac:dyDescent="0.3">
      <c r="A31" s="7"/>
      <c r="B31" s="10" t="s">
        <v>41</v>
      </c>
      <c r="C31" s="1" t="s">
        <v>7</v>
      </c>
      <c r="D31" s="21">
        <f>D26+D27+D28+D29+D30</f>
        <v>278543.70999999996</v>
      </c>
    </row>
    <row r="32" spans="1:4" ht="16.5" customHeight="1" thickTop="1" thickBot="1" x14ac:dyDescent="0.3">
      <c r="A32" s="7"/>
      <c r="B32" s="10"/>
      <c r="C32" s="1"/>
      <c r="D32" s="21"/>
    </row>
    <row r="33" spans="1:4" ht="16.5" customHeight="1" thickTop="1" thickBot="1" x14ac:dyDescent="0.3">
      <c r="A33" s="7"/>
      <c r="B33" s="3" t="s">
        <v>42</v>
      </c>
      <c r="C33" s="1" t="s">
        <v>7</v>
      </c>
      <c r="D33" s="21">
        <f>D34+D35</f>
        <v>111341.67000000001</v>
      </c>
    </row>
    <row r="34" spans="1:4" ht="16.5" customHeight="1" x14ac:dyDescent="0.25">
      <c r="A34" s="7"/>
      <c r="B34" s="3" t="s">
        <v>8</v>
      </c>
      <c r="C34" s="1" t="s">
        <v>7</v>
      </c>
      <c r="D34" s="15">
        <f>D8+D15-D19-D20-D21</f>
        <v>57722.05</v>
      </c>
    </row>
    <row r="35" spans="1:4" ht="16.5" customHeight="1" thickTop="1" thickBot="1" x14ac:dyDescent="0.3">
      <c r="A35" s="7"/>
      <c r="B35" s="3" t="s">
        <v>9</v>
      </c>
      <c r="C35" s="1" t="s">
        <v>7</v>
      </c>
      <c r="D35" s="15">
        <f>D9+D16-D23</f>
        <v>53619.62000000001</v>
      </c>
    </row>
    <row r="36" spans="1:4" ht="16.5" customHeight="1" thickTop="1" x14ac:dyDescent="0.25">
      <c r="A36" s="11"/>
      <c r="D36" s="14"/>
    </row>
    <row r="37" spans="1:4" ht="16.5" customHeight="1" x14ac:dyDescent="0.25">
      <c r="A37" s="35" t="s">
        <v>43</v>
      </c>
      <c r="B37" s="35"/>
      <c r="C37" s="35"/>
      <c r="D37" s="35"/>
    </row>
    <row r="38" spans="1:4" ht="16.5" customHeight="1" x14ac:dyDescent="0.25">
      <c r="A38" s="12" t="s">
        <v>44</v>
      </c>
      <c r="B38" s="13"/>
      <c r="C38" s="13"/>
      <c r="D38" s="29"/>
    </row>
    <row r="39" spans="1:4" ht="16.5" customHeight="1" x14ac:dyDescent="0.25">
      <c r="A39" s="12" t="s">
        <v>45</v>
      </c>
      <c r="B39" s="13"/>
      <c r="C39" s="13"/>
      <c r="D39" s="29"/>
    </row>
    <row r="40" spans="1:4" ht="16.5" customHeight="1" x14ac:dyDescent="0.25">
      <c r="A40" s="12" t="s">
        <v>46</v>
      </c>
      <c r="B40" s="13"/>
      <c r="C40" s="13"/>
      <c r="D40" s="29"/>
    </row>
    <row r="41" spans="1:4" ht="16.5" customHeight="1" x14ac:dyDescent="0.25">
      <c r="A41" s="12" t="s">
        <v>47</v>
      </c>
      <c r="B41" s="13"/>
      <c r="C41" s="13"/>
      <c r="D41" s="29"/>
    </row>
    <row r="42" spans="1:4" ht="16.5" customHeight="1" x14ac:dyDescent="0.25">
      <c r="A42" s="12" t="s">
        <v>48</v>
      </c>
      <c r="B42" s="13"/>
      <c r="C42" s="13"/>
      <c r="D42" s="29"/>
    </row>
    <row r="43" spans="1:4" ht="16.5" customHeight="1" x14ac:dyDescent="0.25">
      <c r="A43" s="12"/>
      <c r="B43" s="13"/>
      <c r="C43" s="13"/>
      <c r="D43" s="29"/>
    </row>
    <row r="44" spans="1:4" ht="16.5" customHeight="1" x14ac:dyDescent="0.25">
      <c r="A44" s="12"/>
      <c r="B44" s="9" t="s">
        <v>49</v>
      </c>
      <c r="D44" s="14"/>
    </row>
    <row r="45" spans="1:4" ht="16.5" customHeight="1" x14ac:dyDescent="0.25">
      <c r="A45" s="12"/>
      <c r="C45" t="s">
        <v>50</v>
      </c>
      <c r="D45" s="14"/>
    </row>
  </sheetData>
  <mergeCells count="7">
    <mergeCell ref="A25:D25"/>
    <mergeCell ref="A37:D37"/>
    <mergeCell ref="B1:D1"/>
    <mergeCell ref="A4:D4"/>
    <mergeCell ref="A10:D10"/>
    <mergeCell ref="A14:D14"/>
    <mergeCell ref="A18:D1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>
      <selection activeCell="I28" sqref="I28"/>
    </sheetView>
  </sheetViews>
  <sheetFormatPr defaultRowHeight="15" x14ac:dyDescent="0.25"/>
  <cols>
    <col min="1" max="1" width="8.7109375"/>
    <col min="2" max="2" width="43"/>
    <col min="3" max="3" width="8.7109375"/>
    <col min="4" max="4" width="15.5703125"/>
    <col min="5" max="1025" width="8.7109375"/>
  </cols>
  <sheetData>
    <row r="1" spans="1:4" x14ac:dyDescent="0.25">
      <c r="B1" s="36" t="s">
        <v>51</v>
      </c>
      <c r="C1" s="36"/>
      <c r="D1" s="36"/>
    </row>
    <row r="2" spans="1:4" x14ac:dyDescent="0.25">
      <c r="D2" s="14"/>
    </row>
    <row r="3" spans="1:4" x14ac:dyDescent="0.25">
      <c r="D3" s="14"/>
    </row>
    <row r="4" spans="1:4" ht="62.25" customHeight="1" x14ac:dyDescent="0.25">
      <c r="A4" s="37" t="s">
        <v>90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"/>
      <c r="B7" s="3" t="s">
        <v>6</v>
      </c>
      <c r="C7" s="1" t="s">
        <v>7</v>
      </c>
      <c r="D7" s="21">
        <f>D8+D9</f>
        <v>-288773.43</v>
      </c>
    </row>
    <row r="8" spans="1:4" x14ac:dyDescent="0.25">
      <c r="A8" s="1"/>
      <c r="B8" s="3" t="s">
        <v>8</v>
      </c>
      <c r="C8" s="1" t="s">
        <v>7</v>
      </c>
      <c r="D8" s="15">
        <v>67862.2</v>
      </c>
    </row>
    <row r="9" spans="1:4" x14ac:dyDescent="0.25">
      <c r="A9" s="1"/>
      <c r="B9" s="3" t="s">
        <v>9</v>
      </c>
      <c r="C9" s="1" t="s">
        <v>7</v>
      </c>
      <c r="D9" s="15">
        <v>-356635.63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278408.84000000003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97505.54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375914.38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258387.20000000001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91559.22</v>
      </c>
    </row>
    <row r="17" spans="1:4" ht="15" customHeight="1" x14ac:dyDescent="0.25">
      <c r="A17" s="4" t="s">
        <v>19</v>
      </c>
      <c r="B17" s="6" t="s">
        <v>91</v>
      </c>
      <c r="C17" s="1" t="s">
        <v>7</v>
      </c>
      <c r="D17" s="15">
        <f>12100+57807.27</f>
        <v>69907.26999999999</v>
      </c>
    </row>
    <row r="18" spans="1:4" x14ac:dyDescent="0.25">
      <c r="A18" s="7"/>
      <c r="B18" s="8" t="s">
        <v>15</v>
      </c>
      <c r="C18" s="1" t="s">
        <v>7</v>
      </c>
      <c r="D18" s="21">
        <f>D15+D16</f>
        <v>349946.42000000004</v>
      </c>
    </row>
    <row r="19" spans="1:4" x14ac:dyDescent="0.25">
      <c r="A19" s="34" t="s">
        <v>21</v>
      </c>
      <c r="B19" s="34"/>
      <c r="C19" s="34"/>
      <c r="D19" s="34"/>
    </row>
    <row r="20" spans="1:4" x14ac:dyDescent="0.25">
      <c r="A20" s="4" t="s">
        <v>22</v>
      </c>
      <c r="B20" s="1" t="s">
        <v>23</v>
      </c>
      <c r="C20" s="1" t="s">
        <v>7</v>
      </c>
      <c r="D20" s="15">
        <v>180965.75</v>
      </c>
    </row>
    <row r="21" spans="1:4" x14ac:dyDescent="0.25">
      <c r="A21" s="4" t="s">
        <v>24</v>
      </c>
      <c r="B21" s="1" t="s">
        <v>25</v>
      </c>
      <c r="C21" s="1" t="s">
        <v>7</v>
      </c>
      <c r="D21" s="15">
        <v>12937.2</v>
      </c>
    </row>
    <row r="22" spans="1:4" x14ac:dyDescent="0.25">
      <c r="A22" s="4" t="s">
        <v>26</v>
      </c>
      <c r="B22" s="1" t="s">
        <v>27</v>
      </c>
      <c r="C22" s="1" t="s">
        <v>7</v>
      </c>
      <c r="D22" s="15">
        <v>6976.45</v>
      </c>
    </row>
    <row r="23" spans="1:4" x14ac:dyDescent="0.25">
      <c r="A23" s="4" t="s">
        <v>28</v>
      </c>
      <c r="B23" s="1" t="s">
        <v>29</v>
      </c>
      <c r="C23" s="1" t="s">
        <v>7</v>
      </c>
      <c r="D23" s="15"/>
    </row>
    <row r="24" spans="1:4" x14ac:dyDescent="0.25">
      <c r="A24" s="4" t="s">
        <v>30</v>
      </c>
      <c r="B24" s="1" t="s">
        <v>92</v>
      </c>
      <c r="C24" s="1" t="s">
        <v>7</v>
      </c>
      <c r="D24" s="15">
        <v>57807.27</v>
      </c>
    </row>
    <row r="25" spans="1:4" x14ac:dyDescent="0.25">
      <c r="A25" s="4" t="s">
        <v>93</v>
      </c>
      <c r="B25" s="1" t="s">
        <v>94</v>
      </c>
      <c r="C25" s="1" t="s">
        <v>7</v>
      </c>
      <c r="D25" s="15">
        <v>12100</v>
      </c>
    </row>
    <row r="26" spans="1:4" x14ac:dyDescent="0.25">
      <c r="A26" s="4" t="s">
        <v>95</v>
      </c>
      <c r="B26" s="1" t="s">
        <v>31</v>
      </c>
      <c r="C26" s="1" t="s">
        <v>7</v>
      </c>
      <c r="D26" s="15"/>
    </row>
    <row r="27" spans="1:4" x14ac:dyDescent="0.25">
      <c r="A27" s="7"/>
      <c r="B27" s="10" t="s">
        <v>15</v>
      </c>
      <c r="C27" s="1" t="s">
        <v>7</v>
      </c>
      <c r="D27" s="21">
        <f>D20+D21+D22+D23+D26</f>
        <v>200879.40000000002</v>
      </c>
    </row>
    <row r="28" spans="1:4" x14ac:dyDescent="0.25">
      <c r="A28" s="34" t="s">
        <v>32</v>
      </c>
      <c r="B28" s="34"/>
      <c r="C28" s="34"/>
      <c r="D28" s="34"/>
    </row>
    <row r="29" spans="1:4" x14ac:dyDescent="0.25">
      <c r="A29" s="4" t="s">
        <v>33</v>
      </c>
      <c r="B29" s="1" t="s">
        <v>12</v>
      </c>
      <c r="C29" s="1" t="s">
        <v>7</v>
      </c>
      <c r="D29" s="15">
        <v>85416.03</v>
      </c>
    </row>
    <row r="30" spans="1:4" x14ac:dyDescent="0.25">
      <c r="A30" s="4" t="s">
        <v>34</v>
      </c>
      <c r="B30" s="1" t="s">
        <v>14</v>
      </c>
      <c r="C30" s="1" t="s">
        <v>7</v>
      </c>
      <c r="D30" s="15">
        <v>27812.29</v>
      </c>
    </row>
    <row r="31" spans="1:4" x14ac:dyDescent="0.25">
      <c r="A31" s="4" t="s">
        <v>35</v>
      </c>
      <c r="B31" s="1" t="s">
        <v>36</v>
      </c>
      <c r="C31" s="1" t="s">
        <v>7</v>
      </c>
      <c r="D31" s="15">
        <v>12132.79</v>
      </c>
    </row>
    <row r="32" spans="1:4" x14ac:dyDescent="0.25">
      <c r="A32" s="4" t="s">
        <v>37</v>
      </c>
      <c r="B32" s="1" t="s">
        <v>38</v>
      </c>
      <c r="C32" s="1" t="s">
        <v>7</v>
      </c>
      <c r="D32" s="15">
        <v>305181.93</v>
      </c>
    </row>
    <row r="33" spans="1:4" x14ac:dyDescent="0.25">
      <c r="A33" s="4" t="s">
        <v>39</v>
      </c>
      <c r="B33" s="1" t="s">
        <v>40</v>
      </c>
      <c r="C33" s="1" t="s">
        <v>7</v>
      </c>
      <c r="D33" s="15">
        <v>90826.67</v>
      </c>
    </row>
    <row r="34" spans="1:4" x14ac:dyDescent="0.25">
      <c r="A34" s="7"/>
      <c r="B34" s="10" t="s">
        <v>41</v>
      </c>
      <c r="C34" s="1" t="s">
        <v>7</v>
      </c>
      <c r="D34" s="21">
        <f>SUM(D29:D33)</f>
        <v>521369.71</v>
      </c>
    </row>
    <row r="35" spans="1:4" x14ac:dyDescent="0.25">
      <c r="A35" s="7"/>
      <c r="B35" s="3" t="s">
        <v>96</v>
      </c>
      <c r="C35" s="1" t="s">
        <v>7</v>
      </c>
      <c r="D35" s="21">
        <f>D36+D37+D38</f>
        <v>-139706.41000000003</v>
      </c>
    </row>
    <row r="36" spans="1:4" x14ac:dyDescent="0.25">
      <c r="A36" s="7"/>
      <c r="B36" s="3" t="s">
        <v>8</v>
      </c>
      <c r="C36" s="1" t="s">
        <v>7</v>
      </c>
      <c r="D36" s="15">
        <f>D8+D15-D20-D21-D22-D23</f>
        <v>125370.00000000001</v>
      </c>
    </row>
    <row r="37" spans="1:4" x14ac:dyDescent="0.25">
      <c r="A37" s="7"/>
      <c r="B37" s="3" t="s">
        <v>9</v>
      </c>
      <c r="C37" s="1" t="s">
        <v>7</v>
      </c>
      <c r="D37" s="15">
        <f>D9+D16-D26</f>
        <v>-265076.41000000003</v>
      </c>
    </row>
    <row r="38" spans="1:4" x14ac:dyDescent="0.25">
      <c r="A38" s="7"/>
      <c r="B38" s="3" t="s">
        <v>97</v>
      </c>
      <c r="C38" s="1" t="s">
        <v>7</v>
      </c>
      <c r="D38" s="15">
        <f>D17-D25-D24</f>
        <v>0</v>
      </c>
    </row>
    <row r="39" spans="1:4" x14ac:dyDescent="0.25">
      <c r="A39" s="11"/>
      <c r="D39" s="14"/>
    </row>
    <row r="40" spans="1:4" ht="15" customHeight="1" x14ac:dyDescent="0.25">
      <c r="A40" s="35" t="s">
        <v>43</v>
      </c>
      <c r="B40" s="35"/>
      <c r="C40" s="35"/>
      <c r="D40" s="35"/>
    </row>
    <row r="41" spans="1:4" x14ac:dyDescent="0.25">
      <c r="A41" s="12" t="s">
        <v>44</v>
      </c>
      <c r="B41" s="13"/>
      <c r="C41" s="13"/>
      <c r="D41" s="29"/>
    </row>
    <row r="42" spans="1:4" x14ac:dyDescent="0.25">
      <c r="A42" s="12" t="s">
        <v>45</v>
      </c>
      <c r="B42" s="13"/>
      <c r="C42" s="13"/>
      <c r="D42" s="29"/>
    </row>
    <row r="43" spans="1:4" x14ac:dyDescent="0.25">
      <c r="A43" s="12" t="s">
        <v>46</v>
      </c>
      <c r="B43" s="13"/>
      <c r="C43" s="13"/>
      <c r="D43" s="29"/>
    </row>
    <row r="44" spans="1:4" x14ac:dyDescent="0.25">
      <c r="A44" s="12" t="s">
        <v>47</v>
      </c>
      <c r="B44" s="13"/>
      <c r="C44" s="13"/>
      <c r="D44" s="29"/>
    </row>
    <row r="45" spans="1:4" x14ac:dyDescent="0.25">
      <c r="A45" s="12" t="s">
        <v>48</v>
      </c>
      <c r="B45" s="13"/>
      <c r="C45" s="13"/>
      <c r="D45" s="29"/>
    </row>
    <row r="46" spans="1:4" x14ac:dyDescent="0.25">
      <c r="A46" s="12"/>
      <c r="B46" s="13"/>
      <c r="C46" s="13"/>
      <c r="D46" s="29"/>
    </row>
    <row r="47" spans="1:4" x14ac:dyDescent="0.25">
      <c r="A47" s="12"/>
      <c r="B47" s="9" t="s">
        <v>49</v>
      </c>
      <c r="D47" s="14"/>
    </row>
    <row r="48" spans="1:4" x14ac:dyDescent="0.25">
      <c r="A48" s="12"/>
      <c r="C48" t="s">
        <v>50</v>
      </c>
      <c r="D48" s="14"/>
    </row>
  </sheetData>
  <mergeCells count="7">
    <mergeCell ref="A28:D28"/>
    <mergeCell ref="A40:D40"/>
    <mergeCell ref="B1:D1"/>
    <mergeCell ref="A4:D4"/>
    <mergeCell ref="A10:D10"/>
    <mergeCell ref="A14:D14"/>
    <mergeCell ref="A19:D1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Q40" sqref="Q40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workbookViewId="0">
      <selection activeCell="E16" sqref="E16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51</v>
      </c>
      <c r="C1" s="36"/>
      <c r="D1" s="36"/>
    </row>
    <row r="4" spans="1:4" ht="59.25" customHeight="1" x14ac:dyDescent="0.25">
      <c r="A4" s="37" t="s">
        <v>98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6</v>
      </c>
      <c r="C7" s="17" t="s">
        <v>7</v>
      </c>
      <c r="D7" s="19">
        <f>D8+D9</f>
        <v>580627.44000000006</v>
      </c>
    </row>
    <row r="8" spans="1:4" x14ac:dyDescent="0.25">
      <c r="A8" s="17"/>
      <c r="B8" s="18" t="s">
        <v>8</v>
      </c>
      <c r="C8" s="17" t="s">
        <v>7</v>
      </c>
      <c r="D8" s="20">
        <v>561193.89</v>
      </c>
    </row>
    <row r="9" spans="1:4" x14ac:dyDescent="0.25">
      <c r="A9" s="17"/>
      <c r="B9" s="18" t="s">
        <v>9</v>
      </c>
      <c r="C9" s="17" t="s">
        <v>7</v>
      </c>
      <c r="D9" s="20">
        <v>19433.55</v>
      </c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157857.9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57952.98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215810.88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139685.20000000001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53622.62</v>
      </c>
    </row>
    <row r="17" spans="1:4" x14ac:dyDescent="0.25">
      <c r="A17" s="4" t="s">
        <v>55</v>
      </c>
      <c r="B17" s="6" t="s">
        <v>89</v>
      </c>
      <c r="C17" s="1" t="s">
        <v>7</v>
      </c>
      <c r="D17" s="15">
        <v>14097.56</v>
      </c>
    </row>
    <row r="18" spans="1:4" x14ac:dyDescent="0.25">
      <c r="A18" s="4" t="s">
        <v>19</v>
      </c>
      <c r="B18" s="1" t="s">
        <v>20</v>
      </c>
      <c r="C18" s="1" t="s">
        <v>7</v>
      </c>
      <c r="D18" s="15">
        <v>587949.87</v>
      </c>
    </row>
    <row r="19" spans="1:4" x14ac:dyDescent="0.25">
      <c r="A19" s="7"/>
      <c r="B19" s="8" t="s">
        <v>15</v>
      </c>
      <c r="C19" s="1" t="s">
        <v>7</v>
      </c>
      <c r="D19" s="21">
        <f>D15+D16+D18+D17</f>
        <v>795355.25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102607.64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7971.36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3771.5</v>
      </c>
    </row>
    <row r="24" spans="1:4" x14ac:dyDescent="0.25">
      <c r="A24" s="4" t="s">
        <v>28</v>
      </c>
      <c r="B24" s="1" t="s">
        <v>29</v>
      </c>
      <c r="C24" s="1" t="s">
        <v>7</v>
      </c>
      <c r="D24" s="15">
        <f>D25+D26</f>
        <v>610485</v>
      </c>
    </row>
    <row r="25" spans="1:4" x14ac:dyDescent="0.25">
      <c r="A25" s="4" t="s">
        <v>71</v>
      </c>
      <c r="B25" s="1" t="s">
        <v>99</v>
      </c>
      <c r="C25" s="1" t="s">
        <v>7</v>
      </c>
      <c r="D25" s="15">
        <v>550000</v>
      </c>
    </row>
    <row r="26" spans="1:4" x14ac:dyDescent="0.25">
      <c r="A26" s="4" t="s">
        <v>88</v>
      </c>
      <c r="B26" s="1" t="s">
        <v>100</v>
      </c>
      <c r="C26" s="1" t="s">
        <v>7</v>
      </c>
      <c r="D26" s="15">
        <v>60485</v>
      </c>
    </row>
    <row r="27" spans="1:4" x14ac:dyDescent="0.25">
      <c r="A27" s="4" t="s">
        <v>30</v>
      </c>
      <c r="B27" s="1" t="s">
        <v>31</v>
      </c>
      <c r="C27" s="1" t="s">
        <v>7</v>
      </c>
      <c r="D27" s="15"/>
    </row>
    <row r="28" spans="1:4" x14ac:dyDescent="0.25">
      <c r="A28" s="7"/>
      <c r="B28" s="10" t="s">
        <v>15</v>
      </c>
      <c r="C28" s="1" t="s">
        <v>7</v>
      </c>
      <c r="D28" s="21">
        <f>D21+D22+D23+D24+D27</f>
        <v>724835.5</v>
      </c>
    </row>
    <row r="29" spans="1:4" x14ac:dyDescent="0.25">
      <c r="A29" s="24"/>
      <c r="B29" s="25" t="s">
        <v>59</v>
      </c>
      <c r="C29" s="26" t="s">
        <v>7</v>
      </c>
      <c r="D29" s="27">
        <f>D30+D31</f>
        <v>651147.18999999994</v>
      </c>
    </row>
    <row r="30" spans="1:4" x14ac:dyDescent="0.25">
      <c r="A30" s="24"/>
      <c r="B30" s="25" t="s">
        <v>8</v>
      </c>
      <c r="C30" s="26" t="s">
        <v>7</v>
      </c>
      <c r="D30" s="28">
        <f>D8+D15+D18-D21-D22-D23-D24</f>
        <v>563993.46</v>
      </c>
    </row>
    <row r="31" spans="1:4" x14ac:dyDescent="0.25">
      <c r="A31" s="24"/>
      <c r="B31" s="25" t="s">
        <v>9</v>
      </c>
      <c r="C31" s="26" t="s">
        <v>7</v>
      </c>
      <c r="D31" s="28">
        <f>D9+D16+D17-D27</f>
        <v>87153.73</v>
      </c>
    </row>
    <row r="32" spans="1:4" x14ac:dyDescent="0.25">
      <c r="A32" s="34" t="s">
        <v>32</v>
      </c>
      <c r="B32" s="34"/>
      <c r="C32" s="34"/>
      <c r="D32" s="34"/>
    </row>
    <row r="33" spans="1:4" x14ac:dyDescent="0.25">
      <c r="A33" s="4" t="s">
        <v>33</v>
      </c>
      <c r="B33" s="1" t="s">
        <v>12</v>
      </c>
      <c r="C33" s="1" t="s">
        <v>7</v>
      </c>
      <c r="D33" s="15">
        <f>18172.7+21060.48</f>
        <v>39233.18</v>
      </c>
    </row>
    <row r="34" spans="1:4" x14ac:dyDescent="0.25">
      <c r="A34" s="4" t="s">
        <v>34</v>
      </c>
      <c r="B34" s="1" t="s">
        <v>14</v>
      </c>
      <c r="C34" s="1" t="s">
        <v>7</v>
      </c>
      <c r="D34" s="15">
        <f>8905.17+4330.36</f>
        <v>13235.529999999999</v>
      </c>
    </row>
    <row r="35" spans="1:4" x14ac:dyDescent="0.25">
      <c r="A35" s="4" t="s">
        <v>35</v>
      </c>
      <c r="B35" s="1" t="s">
        <v>36</v>
      </c>
      <c r="C35" s="1" t="s">
        <v>7</v>
      </c>
      <c r="D35" s="15">
        <f>2934.42+360.45+2000</f>
        <v>5294.87</v>
      </c>
    </row>
    <row r="36" spans="1:4" x14ac:dyDescent="0.25">
      <c r="A36" s="4" t="s">
        <v>37</v>
      </c>
      <c r="B36" s="1" t="s">
        <v>38</v>
      </c>
      <c r="C36" s="1" t="s">
        <v>7</v>
      </c>
      <c r="D36" s="15">
        <f>57054.58+47214.2</f>
        <v>104268.78</v>
      </c>
    </row>
    <row r="37" spans="1:4" x14ac:dyDescent="0.25">
      <c r="A37" s="4" t="s">
        <v>39</v>
      </c>
      <c r="B37" s="1" t="s">
        <v>40</v>
      </c>
      <c r="C37" s="1" t="s">
        <v>7</v>
      </c>
      <c r="D37" s="15">
        <f>3826.87+2743.01+2889.93+3000</f>
        <v>12459.81</v>
      </c>
    </row>
    <row r="38" spans="1:4" x14ac:dyDescent="0.25">
      <c r="A38" s="4" t="s">
        <v>60</v>
      </c>
      <c r="B38" s="1" t="s">
        <v>61</v>
      </c>
      <c r="C38" s="1" t="s">
        <v>7</v>
      </c>
      <c r="D38" s="15">
        <v>267.67</v>
      </c>
    </row>
    <row r="39" spans="1:4" x14ac:dyDescent="0.25">
      <c r="A39" s="4" t="s">
        <v>62</v>
      </c>
      <c r="B39" s="1" t="s">
        <v>63</v>
      </c>
      <c r="C39" s="1" t="s">
        <v>7</v>
      </c>
      <c r="D39" s="15">
        <f>602.96+506.53</f>
        <v>1109.49</v>
      </c>
    </row>
    <row r="40" spans="1:4" x14ac:dyDescent="0.25">
      <c r="A40" s="7"/>
      <c r="B40" s="10" t="s">
        <v>41</v>
      </c>
      <c r="C40" s="1" t="s">
        <v>7</v>
      </c>
      <c r="D40" s="21">
        <f>D33+D34+D35+D36+D37+D38+D39</f>
        <v>175869.33</v>
      </c>
    </row>
    <row r="41" spans="1:4" x14ac:dyDescent="0.25">
      <c r="A41" s="11"/>
    </row>
    <row r="42" spans="1:4" ht="15" customHeight="1" x14ac:dyDescent="0.25">
      <c r="A42" s="35" t="s">
        <v>43</v>
      </c>
      <c r="B42" s="35"/>
      <c r="C42" s="35"/>
      <c r="D42" s="35"/>
    </row>
    <row r="43" spans="1:4" x14ac:dyDescent="0.25">
      <c r="A43" s="12" t="s">
        <v>44</v>
      </c>
      <c r="B43" s="13"/>
      <c r="C43" s="13"/>
      <c r="D43" s="29"/>
    </row>
    <row r="44" spans="1:4" x14ac:dyDescent="0.25">
      <c r="A44" s="12" t="s">
        <v>45</v>
      </c>
      <c r="B44" s="13"/>
      <c r="C44" s="13"/>
      <c r="D44" s="29"/>
    </row>
    <row r="45" spans="1:4" x14ac:dyDescent="0.25">
      <c r="A45" s="12" t="s">
        <v>46</v>
      </c>
      <c r="B45" s="13"/>
      <c r="C45" s="13"/>
      <c r="D45" s="29"/>
    </row>
    <row r="46" spans="1:4" x14ac:dyDescent="0.25">
      <c r="A46" s="12" t="s">
        <v>47</v>
      </c>
      <c r="B46" s="13"/>
      <c r="C46" s="13"/>
      <c r="D46" s="29"/>
    </row>
    <row r="47" spans="1:4" x14ac:dyDescent="0.25">
      <c r="A47" s="12" t="s">
        <v>48</v>
      </c>
      <c r="B47" s="13"/>
      <c r="C47" s="13"/>
      <c r="D47" s="29"/>
    </row>
    <row r="48" spans="1:4" x14ac:dyDescent="0.25">
      <c r="A48" s="12"/>
      <c r="B48" s="13"/>
      <c r="C48" s="13"/>
      <c r="D48" s="29"/>
    </row>
    <row r="49" spans="1:3" x14ac:dyDescent="0.25">
      <c r="A49" s="12"/>
      <c r="B49" s="9" t="s">
        <v>49</v>
      </c>
    </row>
    <row r="50" spans="1:3" x14ac:dyDescent="0.25">
      <c r="A50" s="12"/>
      <c r="C50" t="s">
        <v>64</v>
      </c>
    </row>
    <row r="52" spans="1:3" x14ac:dyDescent="0.25">
      <c r="A52" s="30" t="s">
        <v>65</v>
      </c>
    </row>
  </sheetData>
  <mergeCells count="7">
    <mergeCell ref="A32:D32"/>
    <mergeCell ref="A42:D42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zoomScaleNormal="100" workbookViewId="0">
      <selection activeCell="G37" sqref="G37"/>
    </sheetView>
  </sheetViews>
  <sheetFormatPr defaultRowHeight="15" x14ac:dyDescent="0.25"/>
  <cols>
    <col min="1" max="1" width="8.7109375"/>
    <col min="2" max="2" width="46.140625"/>
    <col min="3" max="3" width="8.7109375"/>
    <col min="4" max="4" width="13.7109375" style="14"/>
    <col min="5" max="1025" width="8.7109375"/>
  </cols>
  <sheetData>
    <row r="1" spans="1:4" x14ac:dyDescent="0.25">
      <c r="B1" s="36" t="s">
        <v>0</v>
      </c>
      <c r="C1" s="36"/>
      <c r="D1" s="36"/>
    </row>
    <row r="4" spans="1:4" ht="61.5" customHeight="1" x14ac:dyDescent="0.25">
      <c r="A4" s="37" t="s">
        <v>101</v>
      </c>
      <c r="B4" s="37"/>
      <c r="C4" s="37"/>
      <c r="D4" s="37"/>
    </row>
    <row r="5" spans="1:4" x14ac:dyDescent="0.25">
      <c r="A5" s="1"/>
      <c r="B5" s="1"/>
      <c r="C5" s="1"/>
      <c r="D5" s="15"/>
    </row>
    <row r="6" spans="1:4" x14ac:dyDescent="0.25">
      <c r="A6" s="2" t="s">
        <v>2</v>
      </c>
      <c r="B6" s="2" t="s">
        <v>3</v>
      </c>
      <c r="C6" s="2" t="s">
        <v>4</v>
      </c>
      <c r="D6" s="16" t="s">
        <v>5</v>
      </c>
    </row>
    <row r="7" spans="1:4" x14ac:dyDescent="0.25">
      <c r="A7" s="17"/>
      <c r="B7" s="18" t="s">
        <v>102</v>
      </c>
      <c r="C7" s="17" t="s">
        <v>7</v>
      </c>
      <c r="D7" s="19">
        <f>D8+D9</f>
        <v>0</v>
      </c>
    </row>
    <row r="8" spans="1:4" x14ac:dyDescent="0.25">
      <c r="A8" s="17"/>
      <c r="B8" s="18" t="s">
        <v>8</v>
      </c>
      <c r="C8" s="17" t="s">
        <v>7</v>
      </c>
      <c r="D8" s="20"/>
    </row>
    <row r="9" spans="1:4" x14ac:dyDescent="0.25">
      <c r="A9" s="17"/>
      <c r="B9" s="18" t="s">
        <v>9</v>
      </c>
      <c r="C9" s="17" t="s">
        <v>7</v>
      </c>
      <c r="D9" s="20"/>
    </row>
    <row r="10" spans="1:4" x14ac:dyDescent="0.25">
      <c r="A10" s="34" t="s">
        <v>10</v>
      </c>
      <c r="B10" s="34"/>
      <c r="C10" s="34"/>
      <c r="D10" s="34"/>
    </row>
    <row r="11" spans="1:4" x14ac:dyDescent="0.25">
      <c r="A11" s="4" t="s">
        <v>11</v>
      </c>
      <c r="B11" s="5" t="s">
        <v>12</v>
      </c>
      <c r="C11" s="1" t="s">
        <v>7</v>
      </c>
      <c r="D11" s="15">
        <v>87320.88</v>
      </c>
    </row>
    <row r="12" spans="1:4" x14ac:dyDescent="0.25">
      <c r="A12" s="4" t="s">
        <v>13</v>
      </c>
      <c r="B12" s="6" t="s">
        <v>14</v>
      </c>
      <c r="C12" s="1" t="s">
        <v>7</v>
      </c>
      <c r="D12" s="15">
        <v>32851.32</v>
      </c>
    </row>
    <row r="13" spans="1:4" x14ac:dyDescent="0.25">
      <c r="A13" s="7"/>
      <c r="B13" s="8" t="s">
        <v>15</v>
      </c>
      <c r="C13" s="1" t="s">
        <v>7</v>
      </c>
      <c r="D13" s="21">
        <f>D10+D11+D12</f>
        <v>120172.20000000001</v>
      </c>
    </row>
    <row r="14" spans="1:4" x14ac:dyDescent="0.25">
      <c r="A14" s="34" t="s">
        <v>16</v>
      </c>
      <c r="B14" s="34"/>
      <c r="C14" s="34"/>
      <c r="D14" s="34"/>
    </row>
    <row r="15" spans="1:4" x14ac:dyDescent="0.25">
      <c r="A15" s="4" t="s">
        <v>17</v>
      </c>
      <c r="B15" s="5" t="s">
        <v>12</v>
      </c>
      <c r="C15" s="1" t="s">
        <v>7</v>
      </c>
      <c r="D15" s="15">
        <v>69875.53</v>
      </c>
    </row>
    <row r="16" spans="1:4" x14ac:dyDescent="0.25">
      <c r="A16" s="4" t="s">
        <v>18</v>
      </c>
      <c r="B16" s="6" t="s">
        <v>14</v>
      </c>
      <c r="C16" s="1" t="s">
        <v>7</v>
      </c>
      <c r="D16" s="15">
        <v>26288.14</v>
      </c>
    </row>
    <row r="17" spans="1:4" x14ac:dyDescent="0.25">
      <c r="A17" s="4" t="s">
        <v>19</v>
      </c>
      <c r="B17" s="1" t="s">
        <v>20</v>
      </c>
      <c r="C17" s="1" t="s">
        <v>7</v>
      </c>
      <c r="D17" s="15">
        <v>12000</v>
      </c>
    </row>
    <row r="18" spans="1:4" x14ac:dyDescent="0.25">
      <c r="A18" s="4" t="s">
        <v>82</v>
      </c>
      <c r="B18" s="1" t="s">
        <v>103</v>
      </c>
      <c r="C18" s="1" t="s">
        <v>7</v>
      </c>
      <c r="D18" s="15">
        <v>30000</v>
      </c>
    </row>
    <row r="19" spans="1:4" x14ac:dyDescent="0.25">
      <c r="A19" s="7"/>
      <c r="B19" s="8" t="s">
        <v>15</v>
      </c>
      <c r="C19" s="1" t="s">
        <v>7</v>
      </c>
      <c r="D19" s="21">
        <f>D15+D16+D17</f>
        <v>108163.67</v>
      </c>
    </row>
    <row r="20" spans="1:4" x14ac:dyDescent="0.25">
      <c r="A20" s="34" t="s">
        <v>21</v>
      </c>
      <c r="B20" s="34"/>
      <c r="C20" s="34"/>
      <c r="D20" s="34"/>
    </row>
    <row r="21" spans="1:4" x14ac:dyDescent="0.25">
      <c r="A21" s="4" t="s">
        <v>22</v>
      </c>
      <c r="B21" s="1" t="s">
        <v>23</v>
      </c>
      <c r="C21" s="1" t="s">
        <v>7</v>
      </c>
      <c r="D21" s="15">
        <v>43660.44</v>
      </c>
    </row>
    <row r="22" spans="1:4" x14ac:dyDescent="0.25">
      <c r="A22" s="4" t="s">
        <v>24</v>
      </c>
      <c r="B22" s="1" t="s">
        <v>25</v>
      </c>
      <c r="C22" s="1" t="s">
        <v>7</v>
      </c>
      <c r="D22" s="15">
        <v>4238.88</v>
      </c>
    </row>
    <row r="23" spans="1:4" x14ac:dyDescent="0.25">
      <c r="A23" s="4" t="s">
        <v>26</v>
      </c>
      <c r="B23" s="1" t="s">
        <v>27</v>
      </c>
      <c r="C23" s="1" t="s">
        <v>7</v>
      </c>
      <c r="D23" s="15">
        <v>1886.64</v>
      </c>
    </row>
    <row r="24" spans="1:4" x14ac:dyDescent="0.25">
      <c r="A24" s="4" t="s">
        <v>28</v>
      </c>
      <c r="B24" s="1" t="s">
        <v>29</v>
      </c>
      <c r="C24" s="1" t="s">
        <v>7</v>
      </c>
      <c r="D24" s="15"/>
    </row>
    <row r="25" spans="1:4" x14ac:dyDescent="0.25">
      <c r="A25" s="4" t="s">
        <v>30</v>
      </c>
      <c r="B25" s="1" t="s">
        <v>31</v>
      </c>
      <c r="C25" s="1" t="s">
        <v>7</v>
      </c>
      <c r="D25" s="15"/>
    </row>
    <row r="26" spans="1:4" x14ac:dyDescent="0.25">
      <c r="A26" s="4" t="s">
        <v>93</v>
      </c>
      <c r="B26" s="1" t="s">
        <v>104</v>
      </c>
      <c r="C26" s="1" t="s">
        <v>7</v>
      </c>
      <c r="D26" s="15">
        <v>25600</v>
      </c>
    </row>
    <row r="27" spans="1:4" x14ac:dyDescent="0.25">
      <c r="A27" s="7"/>
      <c r="B27" s="10" t="s">
        <v>15</v>
      </c>
      <c r="C27" s="1" t="s">
        <v>7</v>
      </c>
      <c r="D27" s="21">
        <f>D21+D22+D23+D24+D25</f>
        <v>49785.96</v>
      </c>
    </row>
    <row r="28" spans="1:4" x14ac:dyDescent="0.25">
      <c r="A28" s="24"/>
      <c r="B28" s="25" t="s">
        <v>59</v>
      </c>
      <c r="C28" s="26" t="s">
        <v>7</v>
      </c>
      <c r="D28" s="27">
        <f>D29+D30</f>
        <v>62777.71</v>
      </c>
    </row>
    <row r="29" spans="1:4" x14ac:dyDescent="0.25">
      <c r="A29" s="24"/>
      <c r="B29" s="25" t="s">
        <v>8</v>
      </c>
      <c r="C29" s="26" t="s">
        <v>7</v>
      </c>
      <c r="D29" s="28">
        <f>D15+D17+D18-D21-D22-D23-D24-D26</f>
        <v>36489.57</v>
      </c>
    </row>
    <row r="30" spans="1:4" x14ac:dyDescent="0.25">
      <c r="A30" s="24"/>
      <c r="B30" s="25" t="s">
        <v>9</v>
      </c>
      <c r="C30" s="26" t="s">
        <v>7</v>
      </c>
      <c r="D30" s="28">
        <f>D16-D25</f>
        <v>26288.14</v>
      </c>
    </row>
    <row r="31" spans="1:4" x14ac:dyDescent="0.25">
      <c r="A31" s="34" t="s">
        <v>32</v>
      </c>
      <c r="B31" s="34"/>
      <c r="C31" s="34"/>
      <c r="D31" s="34"/>
    </row>
    <row r="32" spans="1:4" x14ac:dyDescent="0.25">
      <c r="A32" s="4" t="s">
        <v>33</v>
      </c>
      <c r="B32" s="1" t="s">
        <v>12</v>
      </c>
      <c r="C32" s="1" t="s">
        <v>7</v>
      </c>
      <c r="D32" s="15">
        <v>17445.349999999999</v>
      </c>
    </row>
    <row r="33" spans="1:4" x14ac:dyDescent="0.25">
      <c r="A33" s="4" t="s">
        <v>34</v>
      </c>
      <c r="B33" s="1" t="s">
        <v>14</v>
      </c>
      <c r="C33" s="1" t="s">
        <v>7</v>
      </c>
      <c r="D33" s="15">
        <v>6563.18</v>
      </c>
    </row>
    <row r="34" spans="1:4" x14ac:dyDescent="0.25">
      <c r="A34" s="4" t="s">
        <v>35</v>
      </c>
      <c r="B34" s="1" t="s">
        <v>36</v>
      </c>
      <c r="C34" s="1" t="s">
        <v>7</v>
      </c>
      <c r="D34" s="15">
        <v>25085.19</v>
      </c>
    </row>
    <row r="35" spans="1:4" x14ac:dyDescent="0.25">
      <c r="A35" s="4" t="s">
        <v>37</v>
      </c>
      <c r="B35" s="1" t="s">
        <v>38</v>
      </c>
      <c r="C35" s="1" t="s">
        <v>7</v>
      </c>
      <c r="D35" s="15">
        <f>1897.37+8007.34+52401.58</f>
        <v>62306.29</v>
      </c>
    </row>
    <row r="36" spans="1:4" x14ac:dyDescent="0.25">
      <c r="A36" s="4" t="s">
        <v>39</v>
      </c>
      <c r="B36" s="1" t="s">
        <v>40</v>
      </c>
      <c r="C36" s="1" t="s">
        <v>7</v>
      </c>
      <c r="D36" s="15">
        <f>3567.32+3202.05</f>
        <v>6769.3700000000008</v>
      </c>
    </row>
    <row r="37" spans="1:4" x14ac:dyDescent="0.25">
      <c r="A37" s="7"/>
      <c r="B37" s="10" t="s">
        <v>41</v>
      </c>
      <c r="C37" s="1" t="s">
        <v>7</v>
      </c>
      <c r="D37" s="21">
        <f>D32+D33+D34+D35+D36</f>
        <v>118169.38</v>
      </c>
    </row>
    <row r="38" spans="1:4" x14ac:dyDescent="0.25">
      <c r="A38" s="11"/>
    </row>
    <row r="39" spans="1:4" ht="15" customHeight="1" x14ac:dyDescent="0.25">
      <c r="A39" s="35" t="s">
        <v>43</v>
      </c>
      <c r="B39" s="35"/>
      <c r="C39" s="35"/>
      <c r="D39" s="35"/>
    </row>
    <row r="40" spans="1:4" x14ac:dyDescent="0.25">
      <c r="A40" s="12" t="s">
        <v>44</v>
      </c>
      <c r="B40" s="13"/>
      <c r="C40" s="13"/>
      <c r="D40" s="29"/>
    </row>
    <row r="41" spans="1:4" x14ac:dyDescent="0.25">
      <c r="A41" s="12" t="s">
        <v>45</v>
      </c>
      <c r="B41" s="13"/>
      <c r="C41" s="13"/>
      <c r="D41" s="29"/>
    </row>
    <row r="42" spans="1:4" x14ac:dyDescent="0.25">
      <c r="A42" s="12" t="s">
        <v>46</v>
      </c>
      <c r="B42" s="13"/>
      <c r="C42" s="13"/>
      <c r="D42" s="29"/>
    </row>
    <row r="43" spans="1:4" x14ac:dyDescent="0.25">
      <c r="A43" s="12" t="s">
        <v>47</v>
      </c>
      <c r="B43" s="13"/>
      <c r="C43" s="13"/>
      <c r="D43" s="29"/>
    </row>
    <row r="44" spans="1:4" x14ac:dyDescent="0.25">
      <c r="A44" s="12" t="s">
        <v>48</v>
      </c>
      <c r="B44" s="13"/>
      <c r="C44" s="13"/>
      <c r="D44" s="29"/>
    </row>
    <row r="45" spans="1:4" x14ac:dyDescent="0.25">
      <c r="A45" s="12"/>
      <c r="B45" s="13"/>
      <c r="C45" s="13"/>
      <c r="D45" s="29"/>
    </row>
    <row r="46" spans="1:4" x14ac:dyDescent="0.25">
      <c r="A46" s="12"/>
      <c r="B46" s="9" t="s">
        <v>49</v>
      </c>
    </row>
    <row r="47" spans="1:4" x14ac:dyDescent="0.25">
      <c r="A47" s="12"/>
      <c r="C47" t="s">
        <v>64</v>
      </c>
    </row>
  </sheetData>
  <mergeCells count="7">
    <mergeCell ref="A31:D31"/>
    <mergeCell ref="A39:D39"/>
    <mergeCell ref="B1:D1"/>
    <mergeCell ref="A4:D4"/>
    <mergeCell ref="A10:D10"/>
    <mergeCell ref="A14:D14"/>
    <mergeCell ref="A20:D2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Газетная. 89</vt:lpstr>
      <vt:lpstr>К.Маркса, 40</vt:lpstr>
      <vt:lpstr>О.револ 46</vt:lpstr>
      <vt:lpstr>К.маркса 60</vt:lpstr>
      <vt:lpstr>К.Маркса 97</vt:lpstr>
      <vt:lpstr>Ленина 50</vt:lpstr>
      <vt:lpstr>Ленина 52</vt:lpstr>
      <vt:lpstr>Мира 22</vt:lpstr>
      <vt:lpstr>Мира 24</vt:lpstr>
      <vt:lpstr>Мира 26</vt:lpstr>
      <vt:lpstr>Мира 32</vt:lpstr>
      <vt:lpstr>О.револ 29</vt:lpstr>
      <vt:lpstr>О.револ 35</vt:lpstr>
      <vt:lpstr>К.маркса 56</vt:lpstr>
      <vt:lpstr>К.маркса 54</vt:lpstr>
      <vt:lpstr>Гзетная 93</vt:lpstr>
      <vt:lpstr>Газетная 97</vt:lpstr>
      <vt:lpstr>Ломоносова 50</vt:lpstr>
      <vt:lpstr>Оплетина 6</vt:lpstr>
      <vt:lpstr>Красногвардейская 2</vt:lpstr>
      <vt:lpstr>Ленина,58</vt:lpstr>
      <vt:lpstr>Пархоменко,3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cp:lastModifiedBy>Главный бухгалтер</cp:lastModifiedBy>
  <cp:revision>0</cp:revision>
  <dcterms:created xsi:type="dcterms:W3CDTF">2006-09-16T00:00:00Z</dcterms:created>
  <dcterms:modified xsi:type="dcterms:W3CDTF">2015-03-12T05:58:51Z</dcterms:modified>
</cp:coreProperties>
</file>